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c550e1fa23bed2fc/Documents/Little As/Graded Races/"/>
    </mc:Choice>
  </mc:AlternateContent>
  <xr:revisionPtr revIDLastSave="167" documentId="8_{2334435F-24A7-4B82-837C-E34AFBEA8078}" xr6:coauthVersionLast="47" xr6:coauthVersionMax="47" xr10:uidLastSave="{A989E4AC-78C2-46ED-95D3-520F461F99F8}"/>
  <bookViews>
    <workbookView xWindow="-110" yWindow="-110" windowWidth="51420" windowHeight="13900" activeTab="7" xr2:uid="{00000000-000D-0000-FFFF-FFFF00000000}"/>
  </bookViews>
  <sheets>
    <sheet name="U14+" sheetId="1" r:id="rId1"/>
    <sheet name="U13" sheetId="9" r:id="rId2"/>
    <sheet name="U12" sheetId="8" r:id="rId3"/>
    <sheet name="U11" sheetId="7" r:id="rId4"/>
    <sheet name="U10" sheetId="6" r:id="rId5"/>
    <sheet name="U9" sheetId="5" r:id="rId6"/>
    <sheet name="U8" sheetId="4" r:id="rId7"/>
    <sheet name="U7" sheetId="3" r:id="rId8"/>
  </sheets>
  <definedNames>
    <definedName name="_xlnm._FilterDatabase" localSheetId="4" hidden="1">'U10'!$A$1:$F$1</definedName>
    <definedName name="_xlnm._FilterDatabase" localSheetId="3" hidden="1">'U11'!$A$1:$F$1</definedName>
    <definedName name="_xlnm._FilterDatabase" localSheetId="2" hidden="1">'U12'!$A$1:$F$1</definedName>
    <definedName name="_xlnm._FilterDatabase" localSheetId="1" hidden="1">'U13'!$A$1:$F$1</definedName>
    <definedName name="_xlnm._FilterDatabase" localSheetId="0" hidden="1">'U14+'!$A$1:$F$1</definedName>
    <definedName name="_xlnm._FilterDatabase" localSheetId="7" hidden="1">'U7'!$A$1:$F$1</definedName>
    <definedName name="_xlnm._FilterDatabase" localSheetId="6" hidden="1">'U8'!$A$1:$F$1</definedName>
    <definedName name="_xlnm._FilterDatabase" localSheetId="5" hidden="1">'U9'!$A$1:$F$1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F38" i="1" s="1"/>
  <c r="E39" i="1"/>
  <c r="E40" i="1"/>
  <c r="E41" i="1"/>
  <c r="E42" i="1"/>
  <c r="E43" i="1"/>
  <c r="F39" i="1"/>
  <c r="F40" i="1"/>
  <c r="F41" i="1"/>
  <c r="F42" i="1"/>
  <c r="F43" i="1"/>
  <c r="E25" i="7"/>
  <c r="F25" i="7" s="1"/>
  <c r="E26" i="7"/>
  <c r="F26" i="7" s="1"/>
  <c r="E24" i="7"/>
  <c r="F24" i="7" s="1"/>
  <c r="E23" i="7"/>
  <c r="F23" i="7" s="1"/>
  <c r="E32" i="5"/>
  <c r="F32" i="5"/>
  <c r="E31" i="5"/>
  <c r="F31" i="5"/>
  <c r="F3" i="3"/>
  <c r="E16" i="3"/>
  <c r="E17" i="3"/>
  <c r="E18" i="3"/>
  <c r="E19" i="3"/>
  <c r="E20" i="3"/>
  <c r="E21" i="3"/>
  <c r="F16" i="3"/>
  <c r="F17" i="3"/>
  <c r="F18" i="3"/>
  <c r="F19" i="3"/>
  <c r="F20" i="3"/>
  <c r="F21" i="3"/>
  <c r="E30" i="5"/>
  <c r="F30" i="5" s="1"/>
  <c r="E28" i="5"/>
  <c r="F28" i="5" s="1"/>
  <c r="E29" i="5"/>
  <c r="F29" i="5" s="1"/>
  <c r="E27" i="5"/>
  <c r="F27" i="5" s="1"/>
  <c r="E26" i="5"/>
  <c r="F26" i="5" s="1"/>
  <c r="E30" i="1"/>
  <c r="E31" i="1"/>
  <c r="E32" i="1"/>
  <c r="F32" i="1" s="1"/>
  <c r="E33" i="1"/>
  <c r="F33" i="1" s="1"/>
  <c r="E34" i="1"/>
  <c r="F34" i="1" s="1"/>
  <c r="E35" i="1"/>
  <c r="F35" i="1" s="1"/>
  <c r="E36" i="1"/>
  <c r="E37" i="1"/>
  <c r="F37" i="1" s="1"/>
  <c r="F30" i="1"/>
  <c r="F31" i="1"/>
  <c r="F36" i="1"/>
  <c r="E2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F13" i="9" l="1"/>
  <c r="F24" i="9"/>
  <c r="E17" i="5"/>
  <c r="F17" i="5" s="1"/>
  <c r="E21" i="5"/>
  <c r="F21" i="5" s="1"/>
  <c r="E22" i="5"/>
  <c r="F22" i="5" s="1"/>
  <c r="E24" i="5"/>
  <c r="F24" i="5" s="1"/>
  <c r="E7" i="5"/>
  <c r="F7" i="5" s="1"/>
  <c r="E13" i="5"/>
  <c r="F13" i="5" s="1"/>
  <c r="E14" i="5"/>
  <c r="F14" i="5" s="1"/>
  <c r="E6" i="5"/>
  <c r="F6" i="5" s="1"/>
  <c r="E8" i="1" l="1"/>
  <c r="F8" i="1" s="1"/>
  <c r="E4" i="1"/>
  <c r="F4" i="1" s="1"/>
  <c r="E12" i="1"/>
  <c r="F12" i="1" s="1"/>
  <c r="E18" i="1"/>
  <c r="F18" i="1" s="1"/>
  <c r="E29" i="1"/>
  <c r="F29" i="1" s="1"/>
  <c r="E22" i="1"/>
  <c r="F22" i="1" s="1"/>
  <c r="E10" i="1"/>
  <c r="F10" i="1" s="1"/>
  <c r="E23" i="1"/>
  <c r="F23" i="1" s="1"/>
  <c r="E19" i="1"/>
  <c r="F19" i="1" s="1"/>
  <c r="E21" i="1"/>
  <c r="F21" i="1" s="1"/>
  <c r="E26" i="1"/>
  <c r="F26" i="1" s="1"/>
  <c r="E24" i="1"/>
  <c r="F24" i="1" s="1"/>
  <c r="E7" i="1"/>
  <c r="F7" i="1" s="1"/>
  <c r="E3" i="1"/>
  <c r="F3" i="1" s="1"/>
  <c r="E17" i="1"/>
  <c r="F17" i="1" s="1"/>
  <c r="E9" i="1"/>
  <c r="F9" i="1" s="1"/>
  <c r="E5" i="1"/>
  <c r="F5" i="1" s="1"/>
  <c r="E11" i="1"/>
  <c r="F11" i="1" s="1"/>
  <c r="E14" i="1"/>
  <c r="F14" i="1" s="1"/>
  <c r="E20" i="1"/>
  <c r="F20" i="1" s="1"/>
  <c r="E25" i="1"/>
  <c r="F25" i="1" s="1"/>
  <c r="E28" i="1"/>
  <c r="F28" i="1" s="1"/>
  <c r="E2" i="1"/>
  <c r="F2" i="1" s="1"/>
  <c r="E16" i="1"/>
  <c r="F16" i="1" s="1"/>
  <c r="E13" i="1"/>
  <c r="F13" i="1" s="1"/>
  <c r="E6" i="1"/>
  <c r="F6" i="1" s="1"/>
  <c r="E27" i="1"/>
  <c r="F27" i="1" s="1"/>
  <c r="E15" i="1"/>
  <c r="F15" i="1" s="1"/>
  <c r="F17" i="9"/>
  <c r="F20" i="9"/>
  <c r="F14" i="9"/>
  <c r="F15" i="9"/>
  <c r="F6" i="9"/>
  <c r="F19" i="9"/>
  <c r="F2" i="9"/>
  <c r="F4" i="9"/>
  <c r="F9" i="9"/>
  <c r="F21" i="9"/>
  <c r="F3" i="9"/>
  <c r="F23" i="9"/>
  <c r="F11" i="9"/>
  <c r="F16" i="9"/>
  <c r="F25" i="9"/>
  <c r="F26" i="9"/>
  <c r="F18" i="9"/>
  <c r="F8" i="9"/>
  <c r="F22" i="9"/>
  <c r="F7" i="9"/>
  <c r="F10" i="9"/>
  <c r="F12" i="9"/>
  <c r="F5" i="9"/>
  <c r="E20" i="8"/>
  <c r="F20" i="8" s="1"/>
  <c r="E7" i="8"/>
  <c r="F7" i="8" s="1"/>
  <c r="E23" i="8"/>
  <c r="F23" i="8" s="1"/>
  <c r="E11" i="8"/>
  <c r="F11" i="8" s="1"/>
  <c r="E8" i="8"/>
  <c r="F8" i="8" s="1"/>
  <c r="E12" i="8"/>
  <c r="F12" i="8" s="1"/>
  <c r="E17" i="8"/>
  <c r="F17" i="8" s="1"/>
  <c r="E15" i="8"/>
  <c r="F15" i="8" s="1"/>
  <c r="E25" i="8"/>
  <c r="F25" i="8" s="1"/>
  <c r="E3" i="8"/>
  <c r="F3" i="8" s="1"/>
  <c r="E24" i="8"/>
  <c r="F24" i="8" s="1"/>
  <c r="E6" i="8"/>
  <c r="F6" i="8" s="1"/>
  <c r="E9" i="8"/>
  <c r="F9" i="8" s="1"/>
  <c r="E14" i="8"/>
  <c r="F14" i="8" s="1"/>
  <c r="E19" i="8"/>
  <c r="F19" i="8" s="1"/>
  <c r="E2" i="8"/>
  <c r="F2" i="8" s="1"/>
  <c r="E22" i="8"/>
  <c r="F22" i="8" s="1"/>
  <c r="E26" i="8"/>
  <c r="F26" i="8" s="1"/>
  <c r="E18" i="8"/>
  <c r="F18" i="8" s="1"/>
  <c r="E5" i="8"/>
  <c r="F5" i="8" s="1"/>
  <c r="E21" i="8"/>
  <c r="F21" i="8" s="1"/>
  <c r="E13" i="8"/>
  <c r="F13" i="8" s="1"/>
  <c r="E10" i="8"/>
  <c r="F10" i="8" s="1"/>
  <c r="E4" i="8"/>
  <c r="F4" i="8" s="1"/>
  <c r="E27" i="8"/>
  <c r="F27" i="8" s="1"/>
  <c r="E16" i="8"/>
  <c r="F16" i="8" s="1"/>
  <c r="E12" i="7"/>
  <c r="F12" i="7" s="1"/>
  <c r="E3" i="7"/>
  <c r="F3" i="7" s="1"/>
  <c r="E6" i="7"/>
  <c r="F6" i="7" s="1"/>
  <c r="E18" i="7"/>
  <c r="F18" i="7" s="1"/>
  <c r="E11" i="7"/>
  <c r="F11" i="7" s="1"/>
  <c r="E15" i="7"/>
  <c r="F15" i="7" s="1"/>
  <c r="E2" i="7"/>
  <c r="F2" i="7" s="1"/>
  <c r="E4" i="7"/>
  <c r="F4" i="7" s="1"/>
  <c r="E9" i="7"/>
  <c r="F9" i="7" s="1"/>
  <c r="E8" i="7"/>
  <c r="F8" i="7" s="1"/>
  <c r="E5" i="7"/>
  <c r="F5" i="7" s="1"/>
  <c r="E17" i="7"/>
  <c r="F17" i="7" s="1"/>
  <c r="E13" i="7"/>
  <c r="F13" i="7" s="1"/>
  <c r="E14" i="7"/>
  <c r="F14" i="7" s="1"/>
  <c r="E19" i="7"/>
  <c r="F19" i="7" s="1"/>
  <c r="E20" i="7"/>
  <c r="F20" i="7" s="1"/>
  <c r="E10" i="7"/>
  <c r="F10" i="7" s="1"/>
  <c r="E22" i="7"/>
  <c r="F22" i="7" s="1"/>
  <c r="E16" i="7"/>
  <c r="F16" i="7" s="1"/>
  <c r="E21" i="7"/>
  <c r="F21" i="7" s="1"/>
  <c r="E7" i="7"/>
  <c r="F7" i="7" s="1"/>
  <c r="E12" i="6"/>
  <c r="F12" i="6" s="1"/>
  <c r="E2" i="6"/>
  <c r="F2" i="6" s="1"/>
  <c r="E26" i="6"/>
  <c r="F26" i="6" s="1"/>
  <c r="E28" i="6"/>
  <c r="F28" i="6" s="1"/>
  <c r="E6" i="6"/>
  <c r="F6" i="6" s="1"/>
  <c r="E13" i="6"/>
  <c r="F13" i="6" s="1"/>
  <c r="E29" i="6"/>
  <c r="F29" i="6" s="1"/>
  <c r="E4" i="6"/>
  <c r="F4" i="6" s="1"/>
  <c r="E31" i="6"/>
  <c r="F31" i="6" s="1"/>
  <c r="E7" i="6"/>
  <c r="F7" i="6" s="1"/>
  <c r="E17" i="6"/>
  <c r="F17" i="6" s="1"/>
  <c r="E5" i="6"/>
  <c r="F5" i="6" s="1"/>
  <c r="E14" i="6"/>
  <c r="F14" i="6" s="1"/>
  <c r="E20" i="6"/>
  <c r="F20" i="6" s="1"/>
  <c r="E10" i="6"/>
  <c r="F10" i="6" s="1"/>
  <c r="E8" i="6"/>
  <c r="F8" i="6" s="1"/>
  <c r="E21" i="6"/>
  <c r="F21" i="6" s="1"/>
  <c r="E24" i="6"/>
  <c r="F24" i="6" s="1"/>
  <c r="E3" i="6"/>
  <c r="F3" i="6" s="1"/>
  <c r="E25" i="6"/>
  <c r="F25" i="6" s="1"/>
  <c r="E11" i="6"/>
  <c r="F11" i="6" s="1"/>
  <c r="E9" i="6"/>
  <c r="F9" i="6" s="1"/>
  <c r="E18" i="6"/>
  <c r="F18" i="6" s="1"/>
  <c r="E23" i="6"/>
  <c r="F23" i="6" s="1"/>
  <c r="E15" i="6"/>
  <c r="F15" i="6" s="1"/>
  <c r="E19" i="6"/>
  <c r="F19" i="6" s="1"/>
  <c r="E27" i="6"/>
  <c r="F27" i="6" s="1"/>
  <c r="E22" i="6"/>
  <c r="F22" i="6" s="1"/>
  <c r="E16" i="6"/>
  <c r="F16" i="6" s="1"/>
  <c r="E30" i="6"/>
  <c r="F30" i="6" s="1"/>
  <c r="E9" i="5"/>
  <c r="F9" i="5" s="1"/>
  <c r="E25" i="5"/>
  <c r="F25" i="5" s="1"/>
  <c r="E10" i="5"/>
  <c r="F10" i="5" s="1"/>
  <c r="E12" i="5"/>
  <c r="F12" i="5" s="1"/>
  <c r="E18" i="5"/>
  <c r="F18" i="5" s="1"/>
  <c r="E2" i="5"/>
  <c r="F2" i="5" s="1"/>
  <c r="E8" i="5"/>
  <c r="F8" i="5" s="1"/>
  <c r="E4" i="5"/>
  <c r="F4" i="5" s="1"/>
  <c r="E20" i="5"/>
  <c r="F20" i="5" s="1"/>
  <c r="E16" i="5"/>
  <c r="F16" i="5" s="1"/>
  <c r="E11" i="5"/>
  <c r="F11" i="5" s="1"/>
  <c r="E5" i="5"/>
  <c r="F5" i="5" s="1"/>
  <c r="E19" i="5"/>
  <c r="F19" i="5" s="1"/>
  <c r="E3" i="5"/>
  <c r="F3" i="5" s="1"/>
  <c r="E23" i="5"/>
  <c r="F23" i="5" s="1"/>
  <c r="E15" i="5"/>
  <c r="F15" i="5" s="1"/>
  <c r="E17" i="4"/>
  <c r="F17" i="4" s="1"/>
  <c r="E5" i="4"/>
  <c r="F5" i="4" s="1"/>
  <c r="E12" i="4"/>
  <c r="F12" i="4" s="1"/>
  <c r="E15" i="4"/>
  <c r="F15" i="4" s="1"/>
  <c r="E13" i="4"/>
  <c r="F13" i="4" s="1"/>
  <c r="E6" i="4"/>
  <c r="F6" i="4" s="1"/>
  <c r="E9" i="4"/>
  <c r="F9" i="4" s="1"/>
  <c r="E10" i="4"/>
  <c r="F10" i="4" s="1"/>
  <c r="E7" i="4"/>
  <c r="F7" i="4" s="1"/>
  <c r="E16" i="4"/>
  <c r="F16" i="4" s="1"/>
  <c r="E3" i="4"/>
  <c r="F3" i="4" s="1"/>
  <c r="E2" i="4"/>
  <c r="F2" i="4" s="1"/>
  <c r="E19" i="4"/>
  <c r="F19" i="4" s="1"/>
  <c r="E8" i="4"/>
  <c r="F8" i="4" s="1"/>
  <c r="E11" i="4"/>
  <c r="F11" i="4" s="1"/>
  <c r="E14" i="4"/>
  <c r="F14" i="4" s="1"/>
  <c r="E18" i="4"/>
  <c r="F18" i="4" s="1"/>
  <c r="E4" i="4"/>
  <c r="F4" i="4" s="1"/>
  <c r="E4" i="3"/>
  <c r="F4" i="3" s="1"/>
  <c r="E7" i="3"/>
  <c r="F7" i="3" s="1"/>
  <c r="E3" i="3"/>
  <c r="E9" i="3"/>
  <c r="F9" i="3" s="1"/>
  <c r="E10" i="3"/>
  <c r="F10" i="3" s="1"/>
  <c r="E12" i="3"/>
  <c r="F12" i="3" s="1"/>
  <c r="E6" i="3"/>
  <c r="F6" i="3" s="1"/>
  <c r="E2" i="3"/>
  <c r="F2" i="3" s="1"/>
  <c r="E14" i="3"/>
  <c r="F14" i="3" s="1"/>
  <c r="E8" i="3"/>
  <c r="F8" i="3" s="1"/>
  <c r="E13" i="3"/>
  <c r="F13" i="3" s="1"/>
  <c r="E5" i="3"/>
  <c r="F5" i="3" s="1"/>
  <c r="E11" i="3"/>
  <c r="F11" i="3" s="1"/>
  <c r="E15" i="3"/>
  <c r="F15" i="3" s="1"/>
</calcChain>
</file>

<file path=xl/sharedStrings.xml><?xml version="1.0" encoding="utf-8"?>
<sst xmlns="http://schemas.openxmlformats.org/spreadsheetml/2006/main" count="482" uniqueCount="225">
  <si>
    <t>Age</t>
  </si>
  <si>
    <t>Gender</t>
  </si>
  <si>
    <t>PB</t>
  </si>
  <si>
    <t>Name</t>
  </si>
  <si>
    <t>B</t>
  </si>
  <si>
    <t>G</t>
  </si>
  <si>
    <t>M/Sec</t>
  </si>
  <si>
    <t>Handicap</t>
  </si>
  <si>
    <t>Lorenzo Farinella</t>
  </si>
  <si>
    <t>Eligh Keen</t>
  </si>
  <si>
    <t>Jake Kennelly</t>
  </si>
  <si>
    <t>James Ryder</t>
  </si>
  <si>
    <t>Lennon Bridge</t>
  </si>
  <si>
    <t>Luke Carey</t>
  </si>
  <si>
    <t>Lincoln Bell</t>
  </si>
  <si>
    <t>Jackson Glenn</t>
  </si>
  <si>
    <t>Curtis Roux</t>
  </si>
  <si>
    <t>Harry Williams</t>
  </si>
  <si>
    <t>Archie Mayer Weston</t>
  </si>
  <si>
    <t>Leo Crawford</t>
  </si>
  <si>
    <t>Freddie Colman</t>
  </si>
  <si>
    <t>Miles Hegarty</t>
  </si>
  <si>
    <t>Finn Zurnamer</t>
  </si>
  <si>
    <t>Vaughn Mitchell</t>
  </si>
  <si>
    <t>Hei Hang Henry Lam</t>
  </si>
  <si>
    <t>Reece Reichel</t>
  </si>
  <si>
    <t>Milo Lavigne</t>
  </si>
  <si>
    <t>Asher Lavigne</t>
  </si>
  <si>
    <t>Cooper Crawford</t>
  </si>
  <si>
    <t>Izzy Izaac Farhy</t>
  </si>
  <si>
    <t>William Kehoe</t>
  </si>
  <si>
    <t>Rory Piggins</t>
  </si>
  <si>
    <t>Marley Baghdadi</t>
  </si>
  <si>
    <t>Anil Rink</t>
  </si>
  <si>
    <t>Louis Vereker</t>
  </si>
  <si>
    <t>Maximus Mcfarlane</t>
  </si>
  <si>
    <t>Gerry Joseph</t>
  </si>
  <si>
    <t>Max Kelly</t>
  </si>
  <si>
    <t>Xander Lord</t>
  </si>
  <si>
    <t>Jackson Ryder</t>
  </si>
  <si>
    <t>Cristiano Zanapalis</t>
  </si>
  <si>
    <t>Krishna Inder</t>
  </si>
  <si>
    <t>Jude Marjoribanks</t>
  </si>
  <si>
    <t>Noah Borlotti</t>
  </si>
  <si>
    <t>Jonathan Tancred</t>
  </si>
  <si>
    <t>Luke Magdalino</t>
  </si>
  <si>
    <t>Josef Sikora</t>
  </si>
  <si>
    <t>Leon Baghdadi</t>
  </si>
  <si>
    <t>Remy Mitchell</t>
  </si>
  <si>
    <t>Max Davoren</t>
  </si>
  <si>
    <t>Jools Ingram</t>
  </si>
  <si>
    <t>Joshua Tancred</t>
  </si>
  <si>
    <t>Lucas Pablecheque</t>
  </si>
  <si>
    <t>Myles Stephenson</t>
  </si>
  <si>
    <t>Xavier Wastnage</t>
  </si>
  <si>
    <t>Felix Wain</t>
  </si>
  <si>
    <t>Elijah Cunio-scarborough</t>
  </si>
  <si>
    <t>Jared Serman</t>
  </si>
  <si>
    <t>Oliver Lewis</t>
  </si>
  <si>
    <t>Henry Cleaver</t>
  </si>
  <si>
    <t>Ronin Khamphet Pearse</t>
  </si>
  <si>
    <t>William Louis Johnson</t>
  </si>
  <si>
    <t>Donovan Wain</t>
  </si>
  <si>
    <t>Grace Slevin</t>
  </si>
  <si>
    <t>Billie Moses</t>
  </si>
  <si>
    <t>Lisa Vereker</t>
  </si>
  <si>
    <t>Aislinn Slevin</t>
  </si>
  <si>
    <t>Francesca Mcfarlane</t>
  </si>
  <si>
    <t>Phillippa Wynne</t>
  </si>
  <si>
    <t>Elise Slaven</t>
  </si>
  <si>
    <t>Livia Negrine</t>
  </si>
  <si>
    <t>Frida Leigh-young</t>
  </si>
  <si>
    <t>Xanthe Comninos</t>
  </si>
  <si>
    <t>Maggie Kennelly</t>
  </si>
  <si>
    <t>Chelsea Joseph</t>
  </si>
  <si>
    <t>Hannah Donovan</t>
  </si>
  <si>
    <t>Priya Kelly</t>
  </si>
  <si>
    <t>Sia Griffiths</t>
  </si>
  <si>
    <t>Queenie Blackmore</t>
  </si>
  <si>
    <t>Rosalie Girgis</t>
  </si>
  <si>
    <t>Ella Fischer</t>
  </si>
  <si>
    <t>Shanti Inder</t>
  </si>
  <si>
    <t>Isabella Shelley</t>
  </si>
  <si>
    <t>Natalia Giatsios</t>
  </si>
  <si>
    <t>Regina Muhlmann</t>
  </si>
  <si>
    <t>Poppy Shaw</t>
  </si>
  <si>
    <t>Alyssa Mcdrury</t>
  </si>
  <si>
    <t>Hei Yee Hailey Lam</t>
  </si>
  <si>
    <t>Leonie Fischer</t>
  </si>
  <si>
    <t>Elise Green</t>
  </si>
  <si>
    <t>Alina Meers</t>
  </si>
  <si>
    <t>Dorothy Arthur</t>
  </si>
  <si>
    <t>Mimi Tolnay</t>
  </si>
  <si>
    <t>Olivia Kehoe</t>
  </si>
  <si>
    <t>Layla Pablecheque</t>
  </si>
  <si>
    <t>Ava Ellis</t>
  </si>
  <si>
    <t>Kayla Shelley</t>
  </si>
  <si>
    <t>Lucy Davoren</t>
  </si>
  <si>
    <t>Willa Spencer</t>
  </si>
  <si>
    <t>Sadie Leigh-young</t>
  </si>
  <si>
    <t>Abigail Abras</t>
  </si>
  <si>
    <t>Lily Davoren</t>
  </si>
  <si>
    <t>Paz Covarrubias</t>
  </si>
  <si>
    <t>Tea Mcdrury</t>
  </si>
  <si>
    <t>Siena Novak</t>
  </si>
  <si>
    <t>Sophia Kehoe</t>
  </si>
  <si>
    <t>Alex Oakley</t>
  </si>
  <si>
    <t>Audrey Khamphet Pearse</t>
  </si>
  <si>
    <t>Georgiana Giatsios</t>
  </si>
  <si>
    <t>Scarlet Mitchell</t>
  </si>
  <si>
    <t>Mia Sparks</t>
  </si>
  <si>
    <t>Rudi Blackley</t>
  </si>
  <si>
    <t>Laura Halley</t>
  </si>
  <si>
    <t>Evie Armstrong Reading</t>
  </si>
  <si>
    <t>Kenya Borlotti</t>
  </si>
  <si>
    <t>Jaide Almeida</t>
  </si>
  <si>
    <t>Sarah Luey</t>
  </si>
  <si>
    <t>Zac Girgis</t>
  </si>
  <si>
    <t>Archie Menere</t>
  </si>
  <si>
    <t>Austin Lu</t>
  </si>
  <si>
    <t>Leo Meyerson</t>
  </si>
  <si>
    <t>Hugo Brown</t>
  </si>
  <si>
    <t>Reev Kelly</t>
  </si>
  <si>
    <t>Hugh Kennelly</t>
  </si>
  <si>
    <t>Zachary Mayer Weston</t>
  </si>
  <si>
    <t>Christian Calabro</t>
  </si>
  <si>
    <t>Vivaan Singh</t>
  </si>
  <si>
    <t>Dominic Hall</t>
  </si>
  <si>
    <t>Diego Covarrubias</t>
  </si>
  <si>
    <t>Jack Walker</t>
  </si>
  <si>
    <t>Emmanuel Spyrou</t>
  </si>
  <si>
    <t>Percival Dravitzki Spring</t>
  </si>
  <si>
    <t>Louis Remond</t>
  </si>
  <si>
    <t>Luca Jee</t>
  </si>
  <si>
    <t>Jack Horiatopoulos</t>
  </si>
  <si>
    <t>Elijah Wright</t>
  </si>
  <si>
    <t>Nephi Sadler</t>
  </si>
  <si>
    <t>Oisin Martin</t>
  </si>
  <si>
    <t>Pedro Leon</t>
  </si>
  <si>
    <t>Riley Piggins</t>
  </si>
  <si>
    <t>Arthur Dravitzki Spring</t>
  </si>
  <si>
    <t>Andrew Rushworth</t>
  </si>
  <si>
    <t>Teddy Scales-doube</t>
  </si>
  <si>
    <t>George Rose</t>
  </si>
  <si>
    <t>Hugo Loveday</t>
  </si>
  <si>
    <t>Gideon Laifer</t>
  </si>
  <si>
    <t>Aadilvir Singh Mehrok</t>
  </si>
  <si>
    <t>Angus Zubani</t>
  </si>
  <si>
    <t>Paul Spyrou</t>
  </si>
  <si>
    <t>Liam Moloney</t>
  </si>
  <si>
    <t>Harvey Calabro</t>
  </si>
  <si>
    <t>Roman Cerminara</t>
  </si>
  <si>
    <t>Lewis Moore</t>
  </si>
  <si>
    <t>Lucian Davis Mosquera</t>
  </si>
  <si>
    <t>Xavier Wickramasinghe</t>
  </si>
  <si>
    <t>Sam Brown</t>
  </si>
  <si>
    <t>Alexi Cominos</t>
  </si>
  <si>
    <t>Danny Abkin</t>
  </si>
  <si>
    <t>Luca Candaten</t>
  </si>
  <si>
    <t>Albert O Neill</t>
  </si>
  <si>
    <t>Antony Candaten</t>
  </si>
  <si>
    <t>Tommy Yan</t>
  </si>
  <si>
    <t>Max Meyerson</t>
  </si>
  <si>
    <t>Cooper Hendry</t>
  </si>
  <si>
    <t>Andrew Ting</t>
  </si>
  <si>
    <t>Jake Abkin</t>
  </si>
  <si>
    <t>Toby Silver</t>
  </si>
  <si>
    <t>Hugo Yabuka</t>
  </si>
  <si>
    <t>Arki Blair</t>
  </si>
  <si>
    <t>Benny Rushworth</t>
  </si>
  <si>
    <t>Marlowe Glasson</t>
  </si>
  <si>
    <t>Jacob Shaw</t>
  </si>
  <si>
    <t>Archie Moses</t>
  </si>
  <si>
    <t>Thomas Wilsdon</t>
  </si>
  <si>
    <t>Andrew Wells</t>
  </si>
  <si>
    <t>Jackson Barclay</t>
  </si>
  <si>
    <t>Will Vlahos</t>
  </si>
  <si>
    <t>Aiden Shaw</t>
  </si>
  <si>
    <t>Oliver Kalan</t>
  </si>
  <si>
    <t>Finn Faris</t>
  </si>
  <si>
    <t>Helena Carey</t>
  </si>
  <si>
    <t>Billie Rose</t>
  </si>
  <si>
    <t>Allegra Aldridge</t>
  </si>
  <si>
    <t>Jessica Shelley</t>
  </si>
  <si>
    <t>Isabella Clark</t>
  </si>
  <si>
    <t>Cleo Colman</t>
  </si>
  <si>
    <t>Lucia Wiesner</t>
  </si>
  <si>
    <t>Ava Sasson</t>
  </si>
  <si>
    <t>Violet Mcdougall</t>
  </si>
  <si>
    <t>Anna Norquay</t>
  </si>
  <si>
    <t>Lennox Mallam</t>
  </si>
  <si>
    <t>Frances O Neill</t>
  </si>
  <si>
    <t>Nyah Piggins</t>
  </si>
  <si>
    <t>Leila Lesa</t>
  </si>
  <si>
    <t>April Clarke</t>
  </si>
  <si>
    <t>Olive Shaw</t>
  </si>
  <si>
    <t>Jolyn Khoo</t>
  </si>
  <si>
    <t>Gigi Remond</t>
  </si>
  <si>
    <t>Maggie Handy</t>
  </si>
  <si>
    <t>Emma Horiatopoulos</t>
  </si>
  <si>
    <t>Hannah Pellow</t>
  </si>
  <si>
    <t>Harper Wilsdon</t>
  </si>
  <si>
    <t>Emily Washer</t>
  </si>
  <si>
    <t>Alexandra Norquay</t>
  </si>
  <si>
    <t>Olivia Heysen</t>
  </si>
  <si>
    <t>Eva Martin</t>
  </si>
  <si>
    <t>Annika Clarke</t>
  </si>
  <si>
    <t>Helena Korb</t>
  </si>
  <si>
    <t>Aria Calabro</t>
  </si>
  <si>
    <t>Grace Wilsdon</t>
  </si>
  <si>
    <t>Celesia Bliss</t>
  </si>
  <si>
    <t>Alicia Wynne</t>
  </si>
  <si>
    <t>Greta Anchislavsky</t>
  </si>
  <si>
    <t>Ariana Avdishov</t>
  </si>
  <si>
    <t>Lucia Zagora</t>
  </si>
  <si>
    <t>Laura Washer</t>
  </si>
  <si>
    <t>Lucia Coggan</t>
  </si>
  <si>
    <t>Delainey Woolf</t>
  </si>
  <si>
    <t>Talia Gamerov</t>
  </si>
  <si>
    <t>Daniela Coggan</t>
  </si>
  <si>
    <t>Maya Taber</t>
  </si>
  <si>
    <t>Siana Avdishov</t>
  </si>
  <si>
    <t>Lea Avdishov</t>
  </si>
  <si>
    <t>Giselle Moore</t>
  </si>
  <si>
    <t>Eva Zilberman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</si>
</sst>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2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43" totalsRowShown="0" headerRowDxfId="63" dataDxfId="62">
  <autoFilter ref="A1:F43" xr:uid="{00000000-0009-0000-0100-000001000000}"/>
  <sortState xmlns:xlrd2="http://schemas.microsoft.com/office/spreadsheetml/2017/richdata2" ref="A2:F29">
    <sortCondition ref="D1:D29"/>
  </sortState>
  <tableColumns count="6">
    <tableColumn id="1" xr3:uid="{00000000-0010-0000-0000-000001000000}" name="Age" dataDxfId="4"/>
    <tableColumn id="2" xr3:uid="{00000000-0010-0000-0000-000002000000}" name="Gender" dataDxfId="3"/>
    <tableColumn id="3" xr3:uid="{00000000-0010-0000-0000-000003000000}" name="Name" dataDxfId="2"/>
    <tableColumn id="5" xr3:uid="{00000000-0010-0000-0000-000005000000}" name="PB" dataDxfId="0"/>
    <tableColumn id="7" xr3:uid="{00000000-0010-0000-0000-000007000000}" name="M/Sec" dataDxfId="1">
      <calculatedColumnFormula>100/Table1[[#This Row],[PB]]</calculatedColumnFormula>
    </tableColumn>
    <tableColumn id="6" xr3:uid="{00000000-0010-0000-0000-000006000000}" name="Handicap" dataDxfId="61">
      <calculatedColumnFormula>(Table1[[#This Row],[PB]]-$D$2)*Table1[[#This Row],[M/Sec]]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110" displayName="Table110" ref="A1:F26" totalsRowShown="0" headerRowDxfId="60" dataDxfId="59">
  <autoFilter ref="A1:F26" xr:uid="{00000000-0009-0000-0100-000009000000}"/>
  <sortState xmlns:xlrd2="http://schemas.microsoft.com/office/spreadsheetml/2017/richdata2" ref="A2:F26">
    <sortCondition ref="D1:D26"/>
  </sortState>
  <tableColumns count="6">
    <tableColumn id="1" xr3:uid="{00000000-0010-0000-0100-000001000000}" name="Age" dataDxfId="58"/>
    <tableColumn id="2" xr3:uid="{00000000-0010-0000-0100-000002000000}" name="Gender" dataDxfId="57"/>
    <tableColumn id="3" xr3:uid="{00000000-0010-0000-0100-000003000000}" name="Name" dataDxfId="56"/>
    <tableColumn id="5" xr3:uid="{00000000-0010-0000-0100-000005000000}" name="PB" dataDxfId="55"/>
    <tableColumn id="7" xr3:uid="{00000000-0010-0000-0100-000007000000}" name="M/Sec" dataDxfId="54">
      <calculatedColumnFormula>100/Table110[[#This Row],[PB]]</calculatedColumnFormula>
    </tableColumn>
    <tableColumn id="6" xr3:uid="{00000000-0010-0000-0100-000006000000}" name="Handicap" dataDxfId="53">
      <calculatedColumnFormula>(Table110[[#This Row],[PB]]-$D$2)*Table110[[#This Row],[M/Sec]]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19" displayName="Table19" ref="A1:F27" totalsRowShown="0" headerRowDxfId="52" dataDxfId="51">
  <autoFilter ref="A1:F27" xr:uid="{00000000-0009-0000-0100-000008000000}"/>
  <sortState xmlns:xlrd2="http://schemas.microsoft.com/office/spreadsheetml/2017/richdata2" ref="A2:F27">
    <sortCondition ref="D1:D27"/>
  </sortState>
  <tableColumns count="6">
    <tableColumn id="1" xr3:uid="{00000000-0010-0000-0200-000001000000}" name="Age" dataDxfId="9"/>
    <tableColumn id="2" xr3:uid="{00000000-0010-0000-0200-000002000000}" name="Gender" dataDxfId="8"/>
    <tableColumn id="3" xr3:uid="{00000000-0010-0000-0200-000003000000}" name="Name" dataDxfId="7"/>
    <tableColumn id="5" xr3:uid="{00000000-0010-0000-0200-000005000000}" name="PB" dataDxfId="5"/>
    <tableColumn id="7" xr3:uid="{00000000-0010-0000-0200-000007000000}" name="M/Sec" dataDxfId="6">
      <calculatedColumnFormula>100/Table19[[#This Row],[PB]]</calculatedColumnFormula>
    </tableColumn>
    <tableColumn id="6" xr3:uid="{00000000-0010-0000-0200-000006000000}" name="Handicap" dataDxfId="50">
      <calculatedColumnFormula>(Table19[[#This Row],[PB]]-$D$2)*Table19[[#This Row],[M/Sec]]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18" displayName="Table18" ref="A1:F26" totalsRowShown="0" headerRowDxfId="49" dataDxfId="48">
  <autoFilter ref="A1:F26" xr:uid="{00000000-0009-0000-0100-000007000000}"/>
  <sortState xmlns:xlrd2="http://schemas.microsoft.com/office/spreadsheetml/2017/richdata2" ref="A2:F22">
    <sortCondition ref="D1:D22"/>
  </sortState>
  <tableColumns count="6">
    <tableColumn id="1" xr3:uid="{00000000-0010-0000-0300-000001000000}" name="Age" dataDxfId="47"/>
    <tableColumn id="2" xr3:uid="{00000000-0010-0000-0300-000002000000}" name="Gender" dataDxfId="46"/>
    <tableColumn id="3" xr3:uid="{00000000-0010-0000-0300-000003000000}" name="Name" dataDxfId="45"/>
    <tableColumn id="5" xr3:uid="{00000000-0010-0000-0300-000005000000}" name="PB" dataDxfId="12"/>
    <tableColumn id="7" xr3:uid="{00000000-0010-0000-0300-000007000000}" name="M/Sec" dataDxfId="11">
      <calculatedColumnFormula>100/Table18[[#This Row],[PB]]</calculatedColumnFormula>
    </tableColumn>
    <tableColumn id="6" xr3:uid="{00000000-0010-0000-0300-000006000000}" name="Handicap" dataDxfId="10">
      <calculatedColumnFormula>(Table18[[#This Row],[PB]]-$D$2)*Table18[[#This Row],[M/Sec]]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7" displayName="Table17" ref="A1:F31" totalsRowShown="0" headerRowDxfId="44" dataDxfId="43">
  <autoFilter ref="A1:F31" xr:uid="{00000000-0009-0000-0100-000006000000}"/>
  <sortState xmlns:xlrd2="http://schemas.microsoft.com/office/spreadsheetml/2017/richdata2" ref="A2:F31">
    <sortCondition ref="D1:D31"/>
  </sortState>
  <tableColumns count="6">
    <tableColumn id="1" xr3:uid="{00000000-0010-0000-0400-000001000000}" name="Age" dataDxfId="17"/>
    <tableColumn id="2" xr3:uid="{00000000-0010-0000-0400-000002000000}" name="Gender" dataDxfId="16"/>
    <tableColumn id="3" xr3:uid="{00000000-0010-0000-0400-000003000000}" name="Name" dataDxfId="15"/>
    <tableColumn id="5" xr3:uid="{00000000-0010-0000-0400-000005000000}" name="PB" dataDxfId="13"/>
    <tableColumn id="7" xr3:uid="{00000000-0010-0000-0400-000007000000}" name="M/Sec" dataDxfId="14">
      <calculatedColumnFormula>100/Table17[[#This Row],[PB]]</calculatedColumnFormula>
    </tableColumn>
    <tableColumn id="6" xr3:uid="{00000000-0010-0000-0400-000006000000}" name="Handicap" dataDxfId="42">
      <calculatedColumnFormula>(Table17[[#This Row],[PB]]-$D$2)*Table17[[#This Row],[M/Sec]]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16" displayName="Table16" ref="A1:F32" totalsRowShown="0" headerRowDxfId="41" dataDxfId="40">
  <autoFilter ref="A1:F32" xr:uid="{00000000-0009-0000-0100-000005000000}"/>
  <sortState xmlns:xlrd2="http://schemas.microsoft.com/office/spreadsheetml/2017/richdata2" ref="A2:F25">
    <sortCondition ref="D1:D25"/>
  </sortState>
  <tableColumns count="6">
    <tableColumn id="1" xr3:uid="{00000000-0010-0000-0500-000001000000}" name="Age" dataDxfId="22"/>
    <tableColumn id="2" xr3:uid="{00000000-0010-0000-0500-000002000000}" name="Gender" dataDxfId="21"/>
    <tableColumn id="3" xr3:uid="{00000000-0010-0000-0500-000003000000}" name="Name" dataDxfId="20"/>
    <tableColumn id="5" xr3:uid="{00000000-0010-0000-0500-000005000000}" name="PB" dataDxfId="18"/>
    <tableColumn id="7" xr3:uid="{00000000-0010-0000-0500-000007000000}" name="M/Sec" dataDxfId="19">
      <calculatedColumnFormula>100/Table16[[#This Row],[PB]]</calculatedColumnFormula>
    </tableColumn>
    <tableColumn id="6" xr3:uid="{00000000-0010-0000-0500-000006000000}" name="Handicap" dataDxfId="23">
      <calculatedColumnFormula>(Table16[[#This Row],[PB]]-$D$2)*Table16[[#This Row],[M/Sec]]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15" displayName="Table15" ref="A1:F19" totalsRowShown="0" headerRowDxfId="39" dataDxfId="38">
  <autoFilter ref="A1:F19" xr:uid="{00000000-0009-0000-0100-000004000000}"/>
  <sortState xmlns:xlrd2="http://schemas.microsoft.com/office/spreadsheetml/2017/richdata2" ref="A2:F19">
    <sortCondition ref="D1:D19"/>
  </sortState>
  <tableColumns count="6">
    <tableColumn id="1" xr3:uid="{00000000-0010-0000-0600-000001000000}" name="Age" dataDxfId="37"/>
    <tableColumn id="2" xr3:uid="{00000000-0010-0000-0600-000002000000}" name="Gender" dataDxfId="36"/>
    <tableColumn id="3" xr3:uid="{00000000-0010-0000-0600-000003000000}" name="Name" dataDxfId="35"/>
    <tableColumn id="5" xr3:uid="{00000000-0010-0000-0600-000005000000}" name="PB" dataDxfId="34"/>
    <tableColumn id="7" xr3:uid="{00000000-0010-0000-0600-000007000000}" name="M/Sec" dataDxfId="33">
      <calculatedColumnFormula>100/Table15[[#This Row],[PB]]</calculatedColumnFormula>
    </tableColumn>
    <tableColumn id="6" xr3:uid="{00000000-0010-0000-0600-000006000000}" name="Handicap" dataDxfId="32">
      <calculatedColumnFormula>(Table15[[#This Row],[PB]]-$D$2)*Table15[[#This Row],[M/Sec]]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14" displayName="Table14" ref="A1:F21" totalsRowShown="0" headerRowDxfId="31" dataDxfId="29">
  <autoFilter ref="A1:F21" xr:uid="{00000000-0009-0000-0100-000003000000}"/>
  <sortState xmlns:xlrd2="http://schemas.microsoft.com/office/spreadsheetml/2017/richdata2" ref="A2:F15">
    <sortCondition ref="D1:D15"/>
  </sortState>
  <tableColumns count="6">
    <tableColumn id="1" xr3:uid="{00000000-0010-0000-0700-000001000000}" name="Age" dataDxfId="28"/>
    <tableColumn id="2" xr3:uid="{00000000-0010-0000-0700-000002000000}" name="Gender" dataDxfId="24"/>
    <tableColumn id="3" xr3:uid="{00000000-0010-0000-0700-000003000000}" name="Name" dataDxfId="27"/>
    <tableColumn id="5" xr3:uid="{00000000-0010-0000-0700-000005000000}" name="PB" dataDxfId="25"/>
    <tableColumn id="7" xr3:uid="{00000000-0010-0000-0700-000007000000}" name="M/Sec" dataDxfId="26">
      <calculatedColumnFormula>100/Table14[[#This Row],[PB]]</calculatedColumnFormula>
    </tableColumn>
    <tableColumn id="6" xr3:uid="{00000000-0010-0000-0700-000006000000}" name="Handicap" dataDxfId="30">
      <calculatedColumnFormula>(Table14[[#This Row],[PB]]-$D$2)*Table14[[#This Row],[M/Sec]]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F43"/>
  <sheetViews>
    <sheetView topLeftCell="A28" workbookViewId="0">
      <selection activeCell="F43" sqref="C35:F43"/>
    </sheetView>
  </sheetViews>
  <sheetFormatPr defaultColWidth="9.09765625" defaultRowHeight="18.5" x14ac:dyDescent="0.45"/>
  <cols>
    <col min="1" max="1" width="10.3984375" style="10" bestFit="1" customWidth="1"/>
    <col min="2" max="2" width="14.296875" style="10" bestFit="1" customWidth="1"/>
    <col min="3" max="3" width="31.69921875" style="15" bestFit="1" customWidth="1"/>
    <col min="4" max="4" width="9.09765625" style="10" bestFit="1" customWidth="1"/>
    <col min="5" max="5" width="13.3984375" style="10" bestFit="1" customWidth="1"/>
    <col min="6" max="6" width="16.3984375" style="10" bestFit="1" customWidth="1"/>
    <col min="7" max="7" width="9.09765625" style="6"/>
    <col min="8" max="8" width="7.69921875" style="6" bestFit="1" customWidth="1"/>
    <col min="9" max="16384" width="9.09765625" style="6"/>
  </cols>
  <sheetData>
    <row r="1" spans="1:6" x14ac:dyDescent="0.45">
      <c r="A1" s="10" t="s">
        <v>0</v>
      </c>
      <c r="B1" s="10" t="s">
        <v>1</v>
      </c>
      <c r="C1" s="15" t="s">
        <v>3</v>
      </c>
      <c r="D1" s="10" t="s">
        <v>2</v>
      </c>
      <c r="E1" s="10" t="s">
        <v>6</v>
      </c>
      <c r="F1" s="10" t="s">
        <v>7</v>
      </c>
    </row>
    <row r="2" spans="1:6" x14ac:dyDescent="0.45">
      <c r="A2" s="26">
        <v>17</v>
      </c>
      <c r="B2" s="26" t="s">
        <v>4</v>
      </c>
      <c r="C2" s="21" t="s">
        <v>60</v>
      </c>
      <c r="D2" s="26">
        <v>11.25</v>
      </c>
      <c r="E2" s="11">
        <f>100/Table1[[#This Row],[PB]]</f>
        <v>8.8888888888888893</v>
      </c>
      <c r="F2" s="12">
        <f>(Table1[[#This Row],[PB]]-$D$2)*Table1[[#This Row],[M/Sec]]</f>
        <v>0</v>
      </c>
    </row>
    <row r="3" spans="1:6" x14ac:dyDescent="0.45">
      <c r="A3" s="26">
        <v>14</v>
      </c>
      <c r="B3" s="26" t="s">
        <v>4</v>
      </c>
      <c r="C3" s="21" t="s">
        <v>176</v>
      </c>
      <c r="D3" s="26">
        <v>12.08</v>
      </c>
      <c r="E3" s="11">
        <f>100/Table1[[#This Row],[PB]]</f>
        <v>8.2781456953642376</v>
      </c>
      <c r="F3" s="12">
        <f>(Table1[[#This Row],[PB]]-$D$2)*Table1[[#This Row],[M/Sec]]</f>
        <v>6.870860927152318</v>
      </c>
    </row>
    <row r="4" spans="1:6" x14ac:dyDescent="0.45">
      <c r="A4" s="26">
        <v>14</v>
      </c>
      <c r="B4" s="26" t="s">
        <v>4</v>
      </c>
      <c r="C4" s="21" t="s">
        <v>177</v>
      </c>
      <c r="D4" s="26">
        <v>12.2</v>
      </c>
      <c r="E4" s="11">
        <f>100/Table1[[#This Row],[PB]]</f>
        <v>8.1967213114754109</v>
      </c>
      <c r="F4" s="12">
        <f>(Table1[[#This Row],[PB]]-$D$2)*Table1[[#This Row],[M/Sec]]</f>
        <v>7.7868852459016349</v>
      </c>
    </row>
    <row r="5" spans="1:6" x14ac:dyDescent="0.45">
      <c r="A5" s="26">
        <v>14</v>
      </c>
      <c r="B5" s="26" t="s">
        <v>4</v>
      </c>
      <c r="C5" s="21" t="s">
        <v>46</v>
      </c>
      <c r="D5" s="26">
        <v>12.27</v>
      </c>
      <c r="E5" s="11">
        <f>100/Table1[[#This Row],[PB]]</f>
        <v>8.1499592502037501</v>
      </c>
      <c r="F5" s="12">
        <f>(Table1[[#This Row],[PB]]-$D$2)*Table1[[#This Row],[M/Sec]]</f>
        <v>8.3129584352078219</v>
      </c>
    </row>
    <row r="6" spans="1:6" x14ac:dyDescent="0.45">
      <c r="A6" s="26">
        <v>15</v>
      </c>
      <c r="B6" s="26" t="s">
        <v>5</v>
      </c>
      <c r="C6" s="21" t="s">
        <v>220</v>
      </c>
      <c r="D6" s="26">
        <v>12.36</v>
      </c>
      <c r="E6" s="11">
        <f>100/Table1[[#This Row],[PB]]</f>
        <v>8.0906148867313927</v>
      </c>
      <c r="F6" s="12">
        <f>(Table1[[#This Row],[PB]]-$D$2)*Table1[[#This Row],[M/Sec]]</f>
        <v>8.980582524271842</v>
      </c>
    </row>
    <row r="7" spans="1:6" x14ac:dyDescent="0.45">
      <c r="A7" s="26">
        <v>15</v>
      </c>
      <c r="B7" s="26" t="s">
        <v>5</v>
      </c>
      <c r="C7" s="21" t="s">
        <v>107</v>
      </c>
      <c r="D7" s="26">
        <v>12.37</v>
      </c>
      <c r="E7" s="11">
        <f>100/Table1[[#This Row],[PB]]</f>
        <v>8.0840743734842366</v>
      </c>
      <c r="F7" s="12">
        <f>(Table1[[#This Row],[PB]]-$D$2)*Table1[[#This Row],[M/Sec]]</f>
        <v>9.0541632983023383</v>
      </c>
    </row>
    <row r="8" spans="1:6" x14ac:dyDescent="0.45">
      <c r="A8" s="26">
        <v>17</v>
      </c>
      <c r="B8" s="26" t="s">
        <v>4</v>
      </c>
      <c r="C8" s="21" t="s">
        <v>59</v>
      </c>
      <c r="D8" s="26">
        <v>12.38</v>
      </c>
      <c r="E8" s="11">
        <f>100/Table1[[#This Row],[PB]]</f>
        <v>8.0775444264943452</v>
      </c>
      <c r="F8" s="12">
        <f>(Table1[[#This Row],[PB]]-$D$2)*Table1[[#This Row],[M/Sec]]</f>
        <v>9.127625201938617</v>
      </c>
    </row>
    <row r="9" spans="1:6" x14ac:dyDescent="0.45">
      <c r="A9" s="26">
        <v>14</v>
      </c>
      <c r="B9" s="26" t="s">
        <v>4</v>
      </c>
      <c r="C9" s="21" t="s">
        <v>47</v>
      </c>
      <c r="D9" s="26">
        <v>12.46</v>
      </c>
      <c r="E9" s="11">
        <f>100/Table1[[#This Row],[PB]]</f>
        <v>8.0256821829855536</v>
      </c>
      <c r="F9" s="12">
        <f>(Table1[[#This Row],[PB]]-$D$2)*Table1[[#This Row],[M/Sec]]</f>
        <v>9.7110754414125271</v>
      </c>
    </row>
    <row r="10" spans="1:6" x14ac:dyDescent="0.45">
      <c r="A10" s="26">
        <v>15</v>
      </c>
      <c r="B10" s="26" t="s">
        <v>5</v>
      </c>
      <c r="C10" s="21" t="s">
        <v>108</v>
      </c>
      <c r="D10" s="26">
        <v>12.56</v>
      </c>
      <c r="E10" s="11">
        <f>100/Table1[[#This Row],[PB]]</f>
        <v>7.9617834394904454</v>
      </c>
      <c r="F10" s="12">
        <f>(Table1[[#This Row],[PB]]-$D$2)*Table1[[#This Row],[M/Sec]]</f>
        <v>10.429936305732488</v>
      </c>
    </row>
    <row r="11" spans="1:6" x14ac:dyDescent="0.45">
      <c r="A11" s="26">
        <v>14</v>
      </c>
      <c r="B11" s="26" t="s">
        <v>4</v>
      </c>
      <c r="C11" s="21" t="s">
        <v>178</v>
      </c>
      <c r="D11" s="26">
        <v>12.59</v>
      </c>
      <c r="E11" s="11">
        <f>100/Table1[[#This Row],[PB]]</f>
        <v>7.9428117553613982</v>
      </c>
      <c r="F11" s="12">
        <f>(Table1[[#This Row],[PB]]-$D$2)*Table1[[#This Row],[M/Sec]]</f>
        <v>10.643367752184272</v>
      </c>
    </row>
    <row r="12" spans="1:6" x14ac:dyDescent="0.45">
      <c r="A12" s="26">
        <v>14</v>
      </c>
      <c r="B12" s="26" t="s">
        <v>4</v>
      </c>
      <c r="C12" s="21" t="s">
        <v>48</v>
      </c>
      <c r="D12" s="26">
        <v>12.79</v>
      </c>
      <c r="E12" s="11">
        <f>100/Table1[[#This Row],[PB]]</f>
        <v>7.8186082877247856</v>
      </c>
      <c r="F12" s="12">
        <f>(Table1[[#This Row],[PB]]-$D$2)*Table1[[#This Row],[M/Sec]]</f>
        <v>12.040656763096163</v>
      </c>
    </row>
    <row r="13" spans="1:6" x14ac:dyDescent="0.45">
      <c r="A13" s="26">
        <v>17</v>
      </c>
      <c r="B13" s="26" t="s">
        <v>5</v>
      </c>
      <c r="C13" s="21" t="s">
        <v>222</v>
      </c>
      <c r="D13" s="26">
        <v>12.91</v>
      </c>
      <c r="E13" s="11">
        <f>100/Table1[[#This Row],[PB]]</f>
        <v>7.7459333849728891</v>
      </c>
      <c r="F13" s="12">
        <f>(Table1[[#This Row],[PB]]-$D$2)*Table1[[#This Row],[M/Sec]]</f>
        <v>12.858249419054998</v>
      </c>
    </row>
    <row r="14" spans="1:6" x14ac:dyDescent="0.45">
      <c r="A14" s="26">
        <v>15</v>
      </c>
      <c r="B14" s="26" t="s">
        <v>4</v>
      </c>
      <c r="C14" s="21" t="s">
        <v>53</v>
      </c>
      <c r="D14" s="26">
        <v>12.92</v>
      </c>
      <c r="E14" s="11">
        <f>100/Table1[[#This Row],[PB]]</f>
        <v>7.7399380804953557</v>
      </c>
      <c r="F14" s="12">
        <f>(Table1[[#This Row],[PB]]-$D$2)*Table1[[#This Row],[M/Sec]]</f>
        <v>12.925696594427244</v>
      </c>
    </row>
    <row r="15" spans="1:6" x14ac:dyDescent="0.45">
      <c r="A15" s="26">
        <v>17</v>
      </c>
      <c r="B15" s="26" t="s">
        <v>4</v>
      </c>
      <c r="C15" s="21" t="s">
        <v>62</v>
      </c>
      <c r="D15" s="26">
        <v>13.08</v>
      </c>
      <c r="E15" s="11">
        <f>100/Table1[[#This Row],[PB]]</f>
        <v>7.6452599388379205</v>
      </c>
      <c r="F15" s="12">
        <f>(Table1[[#This Row],[PB]]-$D$2)*Table1[[#This Row],[M/Sec]]</f>
        <v>13.990825688073395</v>
      </c>
    </row>
    <row r="16" spans="1:6" x14ac:dyDescent="0.45">
      <c r="A16" s="26">
        <v>14</v>
      </c>
      <c r="B16" s="26" t="s">
        <v>5</v>
      </c>
      <c r="C16" s="21" t="s">
        <v>103</v>
      </c>
      <c r="D16" s="26">
        <v>13.2</v>
      </c>
      <c r="E16" s="11">
        <f>100/Table1[[#This Row],[PB]]</f>
        <v>7.5757575757575761</v>
      </c>
      <c r="F16" s="12">
        <f>(Table1[[#This Row],[PB]]-$D$2)*Table1[[#This Row],[M/Sec]]</f>
        <v>14.772727272727268</v>
      </c>
    </row>
    <row r="17" spans="1:6" x14ac:dyDescent="0.45">
      <c r="A17" s="26">
        <v>17</v>
      </c>
      <c r="B17" s="26" t="s">
        <v>5</v>
      </c>
      <c r="C17" s="21" t="s">
        <v>116</v>
      </c>
      <c r="D17" s="26">
        <v>13.34</v>
      </c>
      <c r="E17" s="11">
        <f>100/Table1[[#This Row],[PB]]</f>
        <v>7.4962518740629687</v>
      </c>
      <c r="F17" s="12">
        <f>(Table1[[#This Row],[PB]]-$D$2)*Table1[[#This Row],[M/Sec]]</f>
        <v>15.667166416791604</v>
      </c>
    </row>
    <row r="18" spans="1:6" x14ac:dyDescent="0.45">
      <c r="A18" s="26">
        <v>17</v>
      </c>
      <c r="B18" s="26" t="s">
        <v>5</v>
      </c>
      <c r="C18" s="21" t="s">
        <v>109</v>
      </c>
      <c r="D18" s="26">
        <v>13.4</v>
      </c>
      <c r="E18" s="11">
        <f>100/Table1[[#This Row],[PB]]</f>
        <v>7.4626865671641793</v>
      </c>
      <c r="F18" s="12">
        <f>(Table1[[#This Row],[PB]]-$D$2)*Table1[[#This Row],[M/Sec]]</f>
        <v>16.044776119402989</v>
      </c>
    </row>
    <row r="19" spans="1:6" x14ac:dyDescent="0.45">
      <c r="A19" s="26">
        <v>14</v>
      </c>
      <c r="B19" s="26" t="s">
        <v>5</v>
      </c>
      <c r="C19" s="21" t="s">
        <v>105</v>
      </c>
      <c r="D19" s="26">
        <v>13.47</v>
      </c>
      <c r="E19" s="11">
        <f>100/Table1[[#This Row],[PB]]</f>
        <v>7.4239049740163319</v>
      </c>
      <c r="F19" s="12">
        <f>(Table1[[#This Row],[PB]]-$D$2)*Table1[[#This Row],[M/Sec]]</f>
        <v>16.48106904231626</v>
      </c>
    </row>
    <row r="20" spans="1:6" x14ac:dyDescent="0.45">
      <c r="A20" s="26">
        <v>14</v>
      </c>
      <c r="B20" s="26" t="s">
        <v>4</v>
      </c>
      <c r="C20" s="21" t="s">
        <v>49</v>
      </c>
      <c r="D20" s="26">
        <v>13.5</v>
      </c>
      <c r="E20" s="11">
        <f>100/Table1[[#This Row],[PB]]</f>
        <v>7.4074074074074074</v>
      </c>
      <c r="F20" s="12">
        <f>(Table1[[#This Row],[PB]]-$D$2)*Table1[[#This Row],[M/Sec]]</f>
        <v>16.666666666666668</v>
      </c>
    </row>
    <row r="21" spans="1:6" x14ac:dyDescent="0.45">
      <c r="A21" s="26">
        <v>17</v>
      </c>
      <c r="B21" s="26" t="s">
        <v>5</v>
      </c>
      <c r="C21" s="21" t="s">
        <v>111</v>
      </c>
      <c r="D21" s="26">
        <v>13.53</v>
      </c>
      <c r="E21" s="11">
        <f>100/Table1[[#This Row],[PB]]</f>
        <v>7.3909830007390989</v>
      </c>
      <c r="F21" s="12">
        <f>(Table1[[#This Row],[PB]]-$D$2)*Table1[[#This Row],[M/Sec]]</f>
        <v>16.851441241685141</v>
      </c>
    </row>
    <row r="22" spans="1:6" x14ac:dyDescent="0.45">
      <c r="A22" s="26">
        <v>17</v>
      </c>
      <c r="B22" s="26" t="s">
        <v>4</v>
      </c>
      <c r="C22" s="21" t="s">
        <v>61</v>
      </c>
      <c r="D22" s="26">
        <v>13.54</v>
      </c>
      <c r="E22" s="11">
        <f>100/Table1[[#This Row],[PB]]</f>
        <v>7.3855243722304289</v>
      </c>
      <c r="F22" s="12">
        <f>(Table1[[#This Row],[PB]]-$D$2)*Table1[[#This Row],[M/Sec]]</f>
        <v>16.912850812407676</v>
      </c>
    </row>
    <row r="23" spans="1:6" x14ac:dyDescent="0.45">
      <c r="A23" s="26">
        <v>17</v>
      </c>
      <c r="B23" s="26" t="s">
        <v>5</v>
      </c>
      <c r="C23" s="21" t="s">
        <v>110</v>
      </c>
      <c r="D23" s="26">
        <v>13.56</v>
      </c>
      <c r="E23" s="11">
        <f>100/Table1[[#This Row],[PB]]</f>
        <v>7.3746312684365778</v>
      </c>
      <c r="F23" s="12">
        <f>(Table1[[#This Row],[PB]]-$D$2)*Table1[[#This Row],[M/Sec]]</f>
        <v>17.0353982300885</v>
      </c>
    </row>
    <row r="24" spans="1:6" x14ac:dyDescent="0.45">
      <c r="A24" s="26">
        <v>15</v>
      </c>
      <c r="B24" s="26" t="s">
        <v>4</v>
      </c>
      <c r="C24" s="21" t="s">
        <v>52</v>
      </c>
      <c r="D24" s="26">
        <v>13.58</v>
      </c>
      <c r="E24" s="11">
        <f>100/Table1[[#This Row],[PB]]</f>
        <v>7.3637702503681881</v>
      </c>
      <c r="F24" s="12">
        <f>(Table1[[#This Row],[PB]]-$D$2)*Table1[[#This Row],[M/Sec]]</f>
        <v>17.157584683357879</v>
      </c>
    </row>
    <row r="25" spans="1:6" x14ac:dyDescent="0.45">
      <c r="A25" s="26">
        <v>14</v>
      </c>
      <c r="B25" s="26" t="s">
        <v>5</v>
      </c>
      <c r="C25" s="21" t="s">
        <v>104</v>
      </c>
      <c r="D25" s="26">
        <v>13.71</v>
      </c>
      <c r="E25" s="11">
        <f>100/Table1[[#This Row],[PB]]</f>
        <v>7.2939460247994159</v>
      </c>
      <c r="F25" s="12">
        <f>(Table1[[#This Row],[PB]]-$D$2)*Table1[[#This Row],[M/Sec]]</f>
        <v>17.943107221006571</v>
      </c>
    </row>
    <row r="26" spans="1:6" x14ac:dyDescent="0.45">
      <c r="A26" s="26">
        <v>15</v>
      </c>
      <c r="B26" s="26" t="s">
        <v>4</v>
      </c>
      <c r="C26" s="21" t="s">
        <v>55</v>
      </c>
      <c r="D26" s="26">
        <v>13.76</v>
      </c>
      <c r="E26" s="11">
        <f>100/Table1[[#This Row],[PB]]</f>
        <v>7.2674418604651168</v>
      </c>
      <c r="F26" s="12">
        <f>(Table1[[#This Row],[PB]]-$D$2)*Table1[[#This Row],[M/Sec]]</f>
        <v>18.24127906976744</v>
      </c>
    </row>
    <row r="27" spans="1:6" x14ac:dyDescent="0.45">
      <c r="A27" s="26">
        <v>17</v>
      </c>
      <c r="B27" s="26" t="s">
        <v>5</v>
      </c>
      <c r="C27" s="21" t="s">
        <v>115</v>
      </c>
      <c r="D27" s="26">
        <v>13.81</v>
      </c>
      <c r="E27" s="11">
        <f>100/Table1[[#This Row],[PB]]</f>
        <v>7.24112961622013</v>
      </c>
      <c r="F27" s="12">
        <f>(Table1[[#This Row],[PB]]-$D$2)*Table1[[#This Row],[M/Sec]]</f>
        <v>18.537291817523535</v>
      </c>
    </row>
    <row r="28" spans="1:6" x14ac:dyDescent="0.45">
      <c r="A28" s="26">
        <v>14</v>
      </c>
      <c r="B28" s="26" t="s">
        <v>4</v>
      </c>
      <c r="C28" s="21" t="s">
        <v>50</v>
      </c>
      <c r="D28" s="26">
        <v>13.94</v>
      </c>
      <c r="E28" s="11">
        <f>100/Table1[[#This Row],[PB]]</f>
        <v>7.1736011477761839</v>
      </c>
      <c r="F28" s="12">
        <f>(Table1[[#This Row],[PB]]-$D$2)*Table1[[#This Row],[M/Sec]]</f>
        <v>19.29698708751793</v>
      </c>
    </row>
    <row r="29" spans="1:6" x14ac:dyDescent="0.45">
      <c r="A29" s="26">
        <v>17</v>
      </c>
      <c r="B29" s="26" t="s">
        <v>5</v>
      </c>
      <c r="C29" s="21" t="s">
        <v>112</v>
      </c>
      <c r="D29" s="26">
        <v>14.06</v>
      </c>
      <c r="E29" s="11">
        <f>100/Table1[[#This Row],[PB]]</f>
        <v>7.1123755334281649</v>
      </c>
      <c r="F29" s="12">
        <f>(Table1[[#This Row],[PB]]-$D$2)*Table1[[#This Row],[M/Sec]]</f>
        <v>19.985775248933148</v>
      </c>
    </row>
    <row r="30" spans="1:6" x14ac:dyDescent="0.45">
      <c r="A30" s="26">
        <v>15</v>
      </c>
      <c r="B30" s="26" t="s">
        <v>4</v>
      </c>
      <c r="C30" s="21" t="s">
        <v>54</v>
      </c>
      <c r="D30" s="26">
        <v>14.22</v>
      </c>
      <c r="E30" s="13">
        <f>100/Table1[[#This Row],[PB]]</f>
        <v>7.0323488045007032</v>
      </c>
      <c r="F30" s="14">
        <f>(Table1[[#This Row],[PB]]-$D$2)*Table1[[#This Row],[M/Sec]]</f>
        <v>20.886075949367093</v>
      </c>
    </row>
    <row r="31" spans="1:6" x14ac:dyDescent="0.45">
      <c r="A31" s="26">
        <v>14</v>
      </c>
      <c r="B31" s="26" t="s">
        <v>5</v>
      </c>
      <c r="C31" s="21" t="s">
        <v>218</v>
      </c>
      <c r="D31" s="26">
        <v>14.28</v>
      </c>
      <c r="E31" s="13">
        <f>100/Table1[[#This Row],[PB]]</f>
        <v>7.0028011204481793</v>
      </c>
      <c r="F31" s="14">
        <f>(Table1[[#This Row],[PB]]-$D$2)*Table1[[#This Row],[M/Sec]]</f>
        <v>21.218487394957979</v>
      </c>
    </row>
    <row r="32" spans="1:6" x14ac:dyDescent="0.45">
      <c r="A32" s="26">
        <v>17</v>
      </c>
      <c r="B32" s="26" t="s">
        <v>5</v>
      </c>
      <c r="C32" s="21" t="s">
        <v>223</v>
      </c>
      <c r="D32" s="26">
        <v>14.32</v>
      </c>
      <c r="E32" s="13">
        <f>100/Table1[[#This Row],[PB]]</f>
        <v>6.983240223463687</v>
      </c>
      <c r="F32" s="14">
        <f>(Table1[[#This Row],[PB]]-$D$2)*Table1[[#This Row],[M/Sec]]</f>
        <v>21.438547486033521</v>
      </c>
    </row>
    <row r="33" spans="1:6" x14ac:dyDescent="0.45">
      <c r="A33" s="26">
        <v>14</v>
      </c>
      <c r="B33" s="26" t="s">
        <v>5</v>
      </c>
      <c r="C33" s="21" t="s">
        <v>219</v>
      </c>
      <c r="D33" s="26">
        <v>14.44</v>
      </c>
      <c r="E33" s="13">
        <f>100/Table1[[#This Row],[PB]]</f>
        <v>6.9252077562326875</v>
      </c>
      <c r="F33" s="14">
        <f>(Table1[[#This Row],[PB]]-$D$2)*Table1[[#This Row],[M/Sec]]</f>
        <v>22.091412742382271</v>
      </c>
    </row>
    <row r="34" spans="1:6" x14ac:dyDescent="0.45">
      <c r="A34" s="26">
        <v>14</v>
      </c>
      <c r="B34" s="26" t="s">
        <v>4</v>
      </c>
      <c r="C34" s="21" t="s">
        <v>51</v>
      </c>
      <c r="D34" s="26">
        <v>14.5</v>
      </c>
      <c r="E34" s="13">
        <f>100/Table1[[#This Row],[PB]]</f>
        <v>6.8965517241379306</v>
      </c>
      <c r="F34" s="14">
        <f>(Table1[[#This Row],[PB]]-$D$2)*Table1[[#This Row],[M/Sec]]</f>
        <v>22.413793103448274</v>
      </c>
    </row>
    <row r="35" spans="1:6" x14ac:dyDescent="0.45">
      <c r="A35" s="26">
        <v>17</v>
      </c>
      <c r="B35" s="26" t="s">
        <v>5</v>
      </c>
      <c r="C35" s="21" t="s">
        <v>113</v>
      </c>
      <c r="D35" s="26">
        <v>14.75</v>
      </c>
      <c r="E35" s="13">
        <f>100/Table1[[#This Row],[PB]]</f>
        <v>6.7796610169491522</v>
      </c>
      <c r="F35" s="14">
        <f>(Table1[[#This Row],[PB]]-$D$2)*Table1[[#This Row],[M/Sec]]</f>
        <v>23.728813559322035</v>
      </c>
    </row>
    <row r="36" spans="1:6" x14ac:dyDescent="0.45">
      <c r="A36" s="26">
        <v>15</v>
      </c>
      <c r="B36" s="26" t="s">
        <v>4</v>
      </c>
      <c r="C36" s="21" t="s">
        <v>179</v>
      </c>
      <c r="D36" s="26">
        <v>14.89</v>
      </c>
      <c r="E36" s="13">
        <f>100/Table1[[#This Row],[PB]]</f>
        <v>6.7159167226326391</v>
      </c>
      <c r="F36" s="14">
        <f>(Table1[[#This Row],[PB]]-$D$2)*Table1[[#This Row],[M/Sec]]</f>
        <v>24.445936870382809</v>
      </c>
    </row>
    <row r="37" spans="1:6" x14ac:dyDescent="0.45">
      <c r="A37" s="26">
        <v>15</v>
      </c>
      <c r="B37" s="26" t="s">
        <v>5</v>
      </c>
      <c r="C37" s="21" t="s">
        <v>221</v>
      </c>
      <c r="D37" s="26">
        <v>15.13</v>
      </c>
      <c r="E37" s="13">
        <f>100/Table1[[#This Row],[PB]]</f>
        <v>6.6093853271645733</v>
      </c>
      <c r="F37" s="14">
        <f>(Table1[[#This Row],[PB]]-$D$2)*Table1[[#This Row],[M/Sec]]</f>
        <v>25.644415069398548</v>
      </c>
    </row>
    <row r="38" spans="1:6" x14ac:dyDescent="0.45">
      <c r="A38" s="26">
        <v>17</v>
      </c>
      <c r="B38" s="26" t="s">
        <v>4</v>
      </c>
      <c r="C38" s="21" t="s">
        <v>57</v>
      </c>
      <c r="D38" s="26">
        <v>15.22</v>
      </c>
      <c r="E38" s="30">
        <f>100/Table1[[#This Row],[PB]]</f>
        <v>6.5703022339027592</v>
      </c>
      <c r="F38" s="31">
        <f>(Table1[[#This Row],[PB]]-$D$2)*Table1[[#This Row],[M/Sec]]</f>
        <v>26.08409986859396</v>
      </c>
    </row>
    <row r="39" spans="1:6" x14ac:dyDescent="0.45">
      <c r="A39" s="26">
        <v>14</v>
      </c>
      <c r="B39" s="26" t="s">
        <v>5</v>
      </c>
      <c r="C39" s="21" t="s">
        <v>106</v>
      </c>
      <c r="D39" s="26">
        <v>15.46</v>
      </c>
      <c r="E39" s="30">
        <f>100/Table1[[#This Row],[PB]]</f>
        <v>6.4683053040103493</v>
      </c>
      <c r="F39" s="31">
        <f>(Table1[[#This Row],[PB]]-$D$2)*Table1[[#This Row],[M/Sec]]</f>
        <v>27.231565329883576</v>
      </c>
    </row>
    <row r="40" spans="1:6" x14ac:dyDescent="0.45">
      <c r="A40" s="26">
        <v>17</v>
      </c>
      <c r="B40" s="26" t="s">
        <v>5</v>
      </c>
      <c r="C40" s="21" t="s">
        <v>224</v>
      </c>
      <c r="D40" s="26">
        <v>15.98</v>
      </c>
      <c r="E40" s="30">
        <f>100/Table1[[#This Row],[PB]]</f>
        <v>6.2578222778473087</v>
      </c>
      <c r="F40" s="31">
        <f>(Table1[[#This Row],[PB]]-$D$2)*Table1[[#This Row],[M/Sec]]</f>
        <v>29.599499374217771</v>
      </c>
    </row>
    <row r="41" spans="1:6" x14ac:dyDescent="0.45">
      <c r="A41" s="26">
        <v>15</v>
      </c>
      <c r="B41" s="26" t="s">
        <v>4</v>
      </c>
      <c r="C41" s="21" t="s">
        <v>56</v>
      </c>
      <c r="D41" s="26">
        <v>16.09</v>
      </c>
      <c r="E41" s="30">
        <f>100/Table1[[#This Row],[PB]]</f>
        <v>6.2150403977625857</v>
      </c>
      <c r="F41" s="31">
        <f>(Table1[[#This Row],[PB]]-$D$2)*Table1[[#This Row],[M/Sec]]</f>
        <v>30.080795525170913</v>
      </c>
    </row>
    <row r="42" spans="1:6" x14ac:dyDescent="0.45">
      <c r="A42" s="26">
        <v>17</v>
      </c>
      <c r="B42" s="26" t="s">
        <v>5</v>
      </c>
      <c r="C42" s="21" t="s">
        <v>114</v>
      </c>
      <c r="D42" s="26">
        <v>17.09</v>
      </c>
      <c r="E42" s="30">
        <f>100/Table1[[#This Row],[PB]]</f>
        <v>5.8513750731421883</v>
      </c>
      <c r="F42" s="31">
        <f>(Table1[[#This Row],[PB]]-$D$2)*Table1[[#This Row],[M/Sec]]</f>
        <v>34.172030427150382</v>
      </c>
    </row>
    <row r="43" spans="1:6" x14ac:dyDescent="0.45">
      <c r="A43" s="26">
        <v>17</v>
      </c>
      <c r="B43" s="26" t="s">
        <v>4</v>
      </c>
      <c r="C43" s="21" t="s">
        <v>58</v>
      </c>
      <c r="D43" s="26">
        <v>17.43</v>
      </c>
      <c r="E43" s="30">
        <f>100/Table1[[#This Row],[PB]]</f>
        <v>5.7372346528973033</v>
      </c>
      <c r="F43" s="31">
        <f>(Table1[[#This Row],[PB]]-$D$2)*Table1[[#This Row],[M/Sec]]</f>
        <v>35.456110154905332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F26"/>
  <sheetViews>
    <sheetView workbookViewId="0">
      <selection activeCell="A2" sqref="A2:D26"/>
    </sheetView>
  </sheetViews>
  <sheetFormatPr defaultColWidth="8" defaultRowHeight="18.5" x14ac:dyDescent="0.45"/>
  <cols>
    <col min="1" max="1" width="10.3984375" style="10" bestFit="1" customWidth="1"/>
    <col min="2" max="2" width="14.296875" style="10" bestFit="1" customWidth="1"/>
    <col min="3" max="3" width="34.296875" style="6" bestFit="1" customWidth="1"/>
    <col min="4" max="4" width="9.09765625" style="10" bestFit="1" customWidth="1"/>
    <col min="5" max="5" width="13.3984375" style="10" bestFit="1" customWidth="1"/>
    <col min="6" max="6" width="16.3984375" style="10" bestFit="1" customWidth="1"/>
    <col min="7" max="16384" width="8" style="6"/>
  </cols>
  <sheetData>
    <row r="1" spans="1:6" x14ac:dyDescent="0.45">
      <c r="A1" s="10" t="s">
        <v>0</v>
      </c>
      <c r="B1" s="10" t="s">
        <v>1</v>
      </c>
      <c r="C1" s="6" t="s">
        <v>3</v>
      </c>
      <c r="D1" s="10" t="s">
        <v>2</v>
      </c>
      <c r="E1" s="10" t="s">
        <v>6</v>
      </c>
      <c r="F1" s="10" t="s">
        <v>7</v>
      </c>
    </row>
    <row r="2" spans="1:6" x14ac:dyDescent="0.45">
      <c r="A2" s="26">
        <v>13</v>
      </c>
      <c r="B2" s="26" t="s">
        <v>5</v>
      </c>
      <c r="C2" s="21" t="s">
        <v>90</v>
      </c>
      <c r="D2" s="26">
        <v>13.25</v>
      </c>
      <c r="E2" s="11">
        <f>100/Table110[[#This Row],[PB]]</f>
        <v>7.5471698113207548</v>
      </c>
      <c r="F2" s="12">
        <f>(Table110[[#This Row],[PB]]-$D$2)*Table110[[#This Row],[M/Sec]]</f>
        <v>0</v>
      </c>
    </row>
    <row r="3" spans="1:6" x14ac:dyDescent="0.45">
      <c r="A3" s="26">
        <v>13</v>
      </c>
      <c r="B3" s="26" t="s">
        <v>4</v>
      </c>
      <c r="C3" s="21" t="s">
        <v>40</v>
      </c>
      <c r="D3" s="26">
        <v>13.34</v>
      </c>
      <c r="E3" s="11">
        <f>100/Table110[[#This Row],[PB]]</f>
        <v>7.4962518740629687</v>
      </c>
      <c r="F3" s="12">
        <f>(Table110[[#This Row],[PB]]-$D$2)*Table110[[#This Row],[M/Sec]]</f>
        <v>0.67466266866566615</v>
      </c>
    </row>
    <row r="4" spans="1:6" x14ac:dyDescent="0.45">
      <c r="A4" s="26">
        <v>13</v>
      </c>
      <c r="B4" s="26" t="s">
        <v>5</v>
      </c>
      <c r="C4" s="21" t="s">
        <v>91</v>
      </c>
      <c r="D4" s="26">
        <v>13.35</v>
      </c>
      <c r="E4" s="11">
        <f>100/Table110[[#This Row],[PB]]</f>
        <v>7.4906367041198507</v>
      </c>
      <c r="F4" s="12">
        <f>(Table110[[#This Row],[PB]]-$D$2)*Table110[[#This Row],[M/Sec]]</f>
        <v>0.74906367041198241</v>
      </c>
    </row>
    <row r="5" spans="1:6" x14ac:dyDescent="0.45">
      <c r="A5" s="26">
        <v>13</v>
      </c>
      <c r="B5" s="26" t="s">
        <v>4</v>
      </c>
      <c r="C5" s="21" t="s">
        <v>41</v>
      </c>
      <c r="D5" s="26">
        <v>13.45</v>
      </c>
      <c r="E5" s="11">
        <f>100/Table110[[#This Row],[PB]]</f>
        <v>7.4349442379182156</v>
      </c>
      <c r="F5" s="12">
        <f>(Table110[[#This Row],[PB]]-$D$2)*Table110[[#This Row],[M/Sec]]</f>
        <v>1.4869888475836379</v>
      </c>
    </row>
    <row r="6" spans="1:6" x14ac:dyDescent="0.45">
      <c r="A6" s="26">
        <v>13</v>
      </c>
      <c r="B6" s="26" t="s">
        <v>5</v>
      </c>
      <c r="C6" s="21" t="s">
        <v>89</v>
      </c>
      <c r="D6" s="26">
        <v>13.7</v>
      </c>
      <c r="E6" s="11">
        <f>100/Table110[[#This Row],[PB]]</f>
        <v>7.2992700729927007</v>
      </c>
      <c r="F6" s="12">
        <f>(Table110[[#This Row],[PB]]-$D$2)*Table110[[#This Row],[M/Sec]]</f>
        <v>3.2846715328467102</v>
      </c>
    </row>
    <row r="7" spans="1:6" x14ac:dyDescent="0.45">
      <c r="A7" s="26">
        <v>13</v>
      </c>
      <c r="B7" s="26" t="s">
        <v>5</v>
      </c>
      <c r="C7" s="21" t="s">
        <v>213</v>
      </c>
      <c r="D7" s="26">
        <v>13.94</v>
      </c>
      <c r="E7" s="11">
        <f>100/Table110[[#This Row],[PB]]</f>
        <v>7.1736011477761839</v>
      </c>
      <c r="F7" s="12">
        <f>(Table110[[#This Row],[PB]]-$D$2)*Table110[[#This Row],[M/Sec]]</f>
        <v>4.9497847919655635</v>
      </c>
    </row>
    <row r="8" spans="1:6" x14ac:dyDescent="0.45">
      <c r="A8" s="26">
        <v>13</v>
      </c>
      <c r="B8" s="26" t="s">
        <v>5</v>
      </c>
      <c r="C8" s="21" t="s">
        <v>96</v>
      </c>
      <c r="D8" s="26">
        <v>14</v>
      </c>
      <c r="E8" s="11">
        <f>100/Table110[[#This Row],[PB]]</f>
        <v>7.1428571428571432</v>
      </c>
      <c r="F8" s="12">
        <f>(Table110[[#This Row],[PB]]-$D$2)*Table110[[#This Row],[M/Sec]]</f>
        <v>5.3571428571428577</v>
      </c>
    </row>
    <row r="9" spans="1:6" x14ac:dyDescent="0.45">
      <c r="A9" s="26">
        <v>13</v>
      </c>
      <c r="B9" s="26" t="s">
        <v>5</v>
      </c>
      <c r="C9" s="21" t="s">
        <v>95</v>
      </c>
      <c r="D9" s="26">
        <v>14.1</v>
      </c>
      <c r="E9" s="11">
        <f>100/Table110[[#This Row],[PB]]</f>
        <v>7.0921985815602842</v>
      </c>
      <c r="F9" s="12">
        <f>(Table110[[#This Row],[PB]]-$D$2)*Table110[[#This Row],[M/Sec]]</f>
        <v>6.028368794326239</v>
      </c>
    </row>
    <row r="10" spans="1:6" x14ac:dyDescent="0.45">
      <c r="A10" s="26">
        <v>13</v>
      </c>
      <c r="B10" s="26" t="s">
        <v>5</v>
      </c>
      <c r="C10" s="21" t="s">
        <v>93</v>
      </c>
      <c r="D10" s="26">
        <v>14.13</v>
      </c>
      <c r="E10" s="11">
        <f>100/Table110[[#This Row],[PB]]</f>
        <v>7.0771408351026182</v>
      </c>
      <c r="F10" s="12">
        <f>(Table110[[#This Row],[PB]]-$D$2)*Table110[[#This Row],[M/Sec]]</f>
        <v>6.2278839348903094</v>
      </c>
    </row>
    <row r="11" spans="1:6" x14ac:dyDescent="0.45">
      <c r="A11" s="26">
        <v>13</v>
      </c>
      <c r="B11" s="26" t="s">
        <v>5</v>
      </c>
      <c r="C11" s="21" t="s">
        <v>214</v>
      </c>
      <c r="D11" s="26">
        <v>14.35</v>
      </c>
      <c r="E11" s="11">
        <f>100/Table110[[#This Row],[PB]]</f>
        <v>6.9686411149825789</v>
      </c>
      <c r="F11" s="12">
        <f>(Table110[[#This Row],[PB]]-$D$2)*Table110[[#This Row],[M/Sec]]</f>
        <v>7.6655052264808345</v>
      </c>
    </row>
    <row r="12" spans="1:6" x14ac:dyDescent="0.45">
      <c r="A12" s="26">
        <v>13</v>
      </c>
      <c r="B12" s="26" t="s">
        <v>5</v>
      </c>
      <c r="C12" s="21" t="s">
        <v>97</v>
      </c>
      <c r="D12" s="26">
        <v>14.48</v>
      </c>
      <c r="E12" s="11">
        <f>100/Table110[[#This Row],[PB]]</f>
        <v>6.9060773480662982</v>
      </c>
      <c r="F12" s="12">
        <f>(Table110[[#This Row],[PB]]-$D$2)*Table110[[#This Row],[M/Sec]]</f>
        <v>8.4944751381215493</v>
      </c>
    </row>
    <row r="13" spans="1:6" x14ac:dyDescent="0.45">
      <c r="A13" s="26">
        <v>13</v>
      </c>
      <c r="B13" s="26" t="s">
        <v>5</v>
      </c>
      <c r="C13" s="21" t="s">
        <v>92</v>
      </c>
      <c r="D13" s="26">
        <v>14.65</v>
      </c>
      <c r="E13" s="13">
        <f>100/Table110[[#This Row],[PB]]</f>
        <v>6.8259385665529004</v>
      </c>
      <c r="F13" s="14">
        <f>(Table110[[#This Row],[PB]]-$D$2)*Table110[[#This Row],[M/Sec]]</f>
        <v>9.5563139931740633</v>
      </c>
    </row>
    <row r="14" spans="1:6" x14ac:dyDescent="0.45">
      <c r="A14" s="26">
        <v>13</v>
      </c>
      <c r="B14" s="26" t="s">
        <v>5</v>
      </c>
      <c r="C14" s="21" t="s">
        <v>94</v>
      </c>
      <c r="D14" s="26">
        <v>14.81</v>
      </c>
      <c r="E14" s="11">
        <f>100/Table110[[#This Row],[PB]]</f>
        <v>6.7521944632005395</v>
      </c>
      <c r="F14" s="12">
        <f>(Table110[[#This Row],[PB]]-$D$2)*Table110[[#This Row],[M/Sec]]</f>
        <v>10.533423362592846</v>
      </c>
    </row>
    <row r="15" spans="1:6" x14ac:dyDescent="0.45">
      <c r="A15" s="26">
        <v>13</v>
      </c>
      <c r="B15" s="26" t="s">
        <v>5</v>
      </c>
      <c r="C15" s="21" t="s">
        <v>98</v>
      </c>
      <c r="D15" s="26">
        <v>14.82</v>
      </c>
      <c r="E15" s="11">
        <f>100/Table110[[#This Row],[PB]]</f>
        <v>6.7476383265856947</v>
      </c>
      <c r="F15" s="12">
        <f>(Table110[[#This Row],[PB]]-$D$2)*Table110[[#This Row],[M/Sec]]</f>
        <v>10.593792172739542</v>
      </c>
    </row>
    <row r="16" spans="1:6" x14ac:dyDescent="0.45">
      <c r="A16" s="26">
        <v>13</v>
      </c>
      <c r="B16" s="26" t="s">
        <v>4</v>
      </c>
      <c r="C16" s="21" t="s">
        <v>42</v>
      </c>
      <c r="D16" s="26">
        <v>14.91</v>
      </c>
      <c r="E16" s="11">
        <f>100/Table110[[#This Row],[PB]]</f>
        <v>6.7069081153588197</v>
      </c>
      <c r="F16" s="12">
        <f>(Table110[[#This Row],[PB]]-$D$2)*Table110[[#This Row],[M/Sec]]</f>
        <v>11.133467471495642</v>
      </c>
    </row>
    <row r="17" spans="1:6" x14ac:dyDescent="0.45">
      <c r="A17" s="26">
        <v>13</v>
      </c>
      <c r="B17" s="26" t="s">
        <v>5</v>
      </c>
      <c r="C17" s="21" t="s">
        <v>215</v>
      </c>
      <c r="D17" s="26">
        <v>15.03</v>
      </c>
      <c r="E17" s="11">
        <f>100/Table110[[#This Row],[PB]]</f>
        <v>6.6533599467731204</v>
      </c>
      <c r="F17" s="12">
        <f>(Table110[[#This Row],[PB]]-$D$2)*Table110[[#This Row],[M/Sec]]</f>
        <v>11.842980705256149</v>
      </c>
    </row>
    <row r="18" spans="1:6" x14ac:dyDescent="0.45">
      <c r="A18" s="26">
        <v>13</v>
      </c>
      <c r="B18" s="26" t="s">
        <v>4</v>
      </c>
      <c r="C18" s="21" t="s">
        <v>43</v>
      </c>
      <c r="D18" s="26">
        <v>15.63</v>
      </c>
      <c r="E18" s="11">
        <f>100/Table110[[#This Row],[PB]]</f>
        <v>6.3979526551503518</v>
      </c>
      <c r="F18" s="12">
        <f>(Table110[[#This Row],[PB]]-$D$2)*Table110[[#This Row],[M/Sec]]</f>
        <v>15.227127319257843</v>
      </c>
    </row>
    <row r="19" spans="1:6" x14ac:dyDescent="0.45">
      <c r="A19" s="26">
        <v>13</v>
      </c>
      <c r="B19" s="26" t="s">
        <v>4</v>
      </c>
      <c r="C19" s="21" t="s">
        <v>44</v>
      </c>
      <c r="D19" s="26">
        <v>15.77</v>
      </c>
      <c r="E19" s="11">
        <f>100/Table110[[#This Row],[PB]]</f>
        <v>6.3411540900443883</v>
      </c>
      <c r="F19" s="12">
        <f>(Table110[[#This Row],[PB]]-$D$2)*Table110[[#This Row],[M/Sec]]</f>
        <v>15.979708306911856</v>
      </c>
    </row>
    <row r="20" spans="1:6" x14ac:dyDescent="0.45">
      <c r="A20" s="26">
        <v>13</v>
      </c>
      <c r="B20" s="26" t="s">
        <v>5</v>
      </c>
      <c r="C20" s="21" t="s">
        <v>216</v>
      </c>
      <c r="D20" s="26">
        <v>15.89</v>
      </c>
      <c r="E20" s="11">
        <f>100/Table110[[#This Row],[PB]]</f>
        <v>6.293266205160478</v>
      </c>
      <c r="F20" s="12">
        <f>(Table110[[#This Row],[PB]]-$D$2)*Table110[[#This Row],[M/Sec]]</f>
        <v>16.614222781623667</v>
      </c>
    </row>
    <row r="21" spans="1:6" x14ac:dyDescent="0.45">
      <c r="A21" s="26">
        <v>13</v>
      </c>
      <c r="B21" s="26" t="s">
        <v>5</v>
      </c>
      <c r="C21" s="21" t="s">
        <v>99</v>
      </c>
      <c r="D21" s="26">
        <v>15.9</v>
      </c>
      <c r="E21" s="11">
        <f>100/Table110[[#This Row],[PB]]</f>
        <v>6.2893081761006284</v>
      </c>
      <c r="F21" s="12">
        <f>(Table110[[#This Row],[PB]]-$D$2)*Table110[[#This Row],[M/Sec]]</f>
        <v>16.666666666666668</v>
      </c>
    </row>
    <row r="22" spans="1:6" x14ac:dyDescent="0.45">
      <c r="A22" s="26">
        <v>13</v>
      </c>
      <c r="B22" s="26" t="s">
        <v>5</v>
      </c>
      <c r="C22" s="21" t="s">
        <v>101</v>
      </c>
      <c r="D22" s="26">
        <v>16.059999999999999</v>
      </c>
      <c r="E22" s="11">
        <f>100/Table110[[#This Row],[PB]]</f>
        <v>6.2266500622665015</v>
      </c>
      <c r="F22" s="12">
        <f>(Table110[[#This Row],[PB]]-$D$2)*Table110[[#This Row],[M/Sec]]</f>
        <v>17.496886674968863</v>
      </c>
    </row>
    <row r="23" spans="1:6" x14ac:dyDescent="0.45">
      <c r="A23" s="26">
        <v>13</v>
      </c>
      <c r="B23" s="26" t="s">
        <v>5</v>
      </c>
      <c r="C23" s="21" t="s">
        <v>102</v>
      </c>
      <c r="D23" s="26">
        <v>16.16</v>
      </c>
      <c r="E23" s="11">
        <f>100/Table110[[#This Row],[PB]]</f>
        <v>6.1881188118811883</v>
      </c>
      <c r="F23" s="12">
        <f>(Table110[[#This Row],[PB]]-$D$2)*Table110[[#This Row],[M/Sec]]</f>
        <v>18.007425742574259</v>
      </c>
    </row>
    <row r="24" spans="1:6" x14ac:dyDescent="0.45">
      <c r="A24" s="26">
        <v>13</v>
      </c>
      <c r="B24" s="26" t="s">
        <v>4</v>
      </c>
      <c r="C24" s="21" t="s">
        <v>45</v>
      </c>
      <c r="D24" s="26">
        <v>16.670000000000002</v>
      </c>
      <c r="E24" s="13">
        <f>100/Table110[[#This Row],[PB]]</f>
        <v>5.9988002399520086</v>
      </c>
      <c r="F24" s="14">
        <f>(Table110[[#This Row],[PB]]-$D$2)*Table110[[#This Row],[M/Sec]]</f>
        <v>20.515896820635881</v>
      </c>
    </row>
    <row r="25" spans="1:6" x14ac:dyDescent="0.45">
      <c r="A25" s="26">
        <v>13</v>
      </c>
      <c r="B25" s="26" t="s">
        <v>5</v>
      </c>
      <c r="C25" s="21" t="s">
        <v>100</v>
      </c>
      <c r="D25" s="26">
        <v>17.260000000000002</v>
      </c>
      <c r="E25" s="11">
        <f>100/Table110[[#This Row],[PB]]</f>
        <v>5.7937427578215521</v>
      </c>
      <c r="F25" s="12">
        <f>(Table110[[#This Row],[PB]]-$D$2)*Table110[[#This Row],[M/Sec]]</f>
        <v>23.232908458864433</v>
      </c>
    </row>
    <row r="26" spans="1:6" x14ac:dyDescent="0.45">
      <c r="A26" s="26">
        <v>13</v>
      </c>
      <c r="B26" s="26" t="s">
        <v>5</v>
      </c>
      <c r="C26" s="21" t="s">
        <v>217</v>
      </c>
      <c r="D26" s="26">
        <v>18.23</v>
      </c>
      <c r="E26" s="11">
        <f>100/Table110[[#This Row],[PB]]</f>
        <v>5.4854635216675804</v>
      </c>
      <c r="F26" s="12">
        <f>(Table110[[#This Row],[PB]]-$D$2)*Table110[[#This Row],[M/Sec]]</f>
        <v>27.317608337904552</v>
      </c>
    </row>
  </sheetData>
  <pageMargins left="0.7" right="0.7" top="0.75" bottom="0.75" header="0.3" footer="0.3"/>
  <pageSetup paperSize="9" scale="9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F27"/>
  <sheetViews>
    <sheetView topLeftCell="A16" workbookViewId="0">
      <selection activeCell="A28" sqref="A28:XFD35"/>
    </sheetView>
  </sheetViews>
  <sheetFormatPr defaultColWidth="8" defaultRowHeight="18.5" x14ac:dyDescent="0.45"/>
  <cols>
    <col min="1" max="1" width="10.296875" style="2" bestFit="1" customWidth="1"/>
    <col min="2" max="2" width="14.296875" style="2" bestFit="1" customWidth="1"/>
    <col min="3" max="3" width="36.59765625" style="1" bestFit="1" customWidth="1"/>
    <col min="4" max="4" width="7.69921875" style="2" bestFit="1" customWidth="1"/>
    <col min="5" max="5" width="13.296875" style="2" bestFit="1" customWidth="1"/>
    <col min="6" max="6" width="16.296875" style="2" bestFit="1" customWidth="1"/>
    <col min="7" max="16384" width="8" style="1"/>
  </cols>
  <sheetData>
    <row r="1" spans="1:6" x14ac:dyDescent="0.45">
      <c r="A1" s="10" t="s">
        <v>0</v>
      </c>
      <c r="B1" s="10" t="s">
        <v>1</v>
      </c>
      <c r="C1" s="6" t="s">
        <v>3</v>
      </c>
      <c r="D1" s="10" t="s">
        <v>2</v>
      </c>
      <c r="E1" s="10" t="s">
        <v>6</v>
      </c>
      <c r="F1" s="10" t="s">
        <v>7</v>
      </c>
    </row>
    <row r="2" spans="1:6" x14ac:dyDescent="0.45">
      <c r="A2" s="26">
        <v>12</v>
      </c>
      <c r="B2" s="26" t="s">
        <v>5</v>
      </c>
      <c r="C2" s="21" t="s">
        <v>86</v>
      </c>
      <c r="D2" s="26">
        <v>13.58</v>
      </c>
      <c r="E2" s="8">
        <f>100/Table19[[#This Row],[PB]]</f>
        <v>7.3637702503681881</v>
      </c>
      <c r="F2" s="9">
        <f>(Table19[[#This Row],[PB]]-$D$2)*Table19[[#This Row],[M/Sec]]</f>
        <v>0</v>
      </c>
    </row>
    <row r="3" spans="1:6" x14ac:dyDescent="0.45">
      <c r="A3" s="26">
        <v>12</v>
      </c>
      <c r="B3" s="26" t="s">
        <v>4</v>
      </c>
      <c r="C3" s="21" t="s">
        <v>36</v>
      </c>
      <c r="D3" s="26">
        <v>14.38</v>
      </c>
      <c r="E3" s="8">
        <f>100/Table19[[#This Row],[PB]]</f>
        <v>6.9541029207232263</v>
      </c>
      <c r="F3" s="9">
        <f>(Table19[[#This Row],[PB]]-$D$2)*Table19[[#This Row],[M/Sec]]</f>
        <v>5.5632823365785864</v>
      </c>
    </row>
    <row r="4" spans="1:6" x14ac:dyDescent="0.45">
      <c r="A4" s="26">
        <v>12</v>
      </c>
      <c r="B4" s="26" t="s">
        <v>5</v>
      </c>
      <c r="C4" s="21" t="s">
        <v>207</v>
      </c>
      <c r="D4" s="26">
        <v>14.47</v>
      </c>
      <c r="E4" s="8">
        <f>100/Table19[[#This Row],[PB]]</f>
        <v>6.9108500345542501</v>
      </c>
      <c r="F4" s="9">
        <f>(Table19[[#This Row],[PB]]-$D$2)*Table19[[#This Row],[M/Sec]]</f>
        <v>6.1506565307532863</v>
      </c>
    </row>
    <row r="5" spans="1:6" x14ac:dyDescent="0.45">
      <c r="A5" s="26">
        <v>12</v>
      </c>
      <c r="B5" s="26" t="s">
        <v>4</v>
      </c>
      <c r="C5" s="21" t="s">
        <v>165</v>
      </c>
      <c r="D5" s="26">
        <v>14.64</v>
      </c>
      <c r="E5" s="8">
        <f>100/Table19[[#This Row],[PB]]</f>
        <v>6.8306010928961749</v>
      </c>
      <c r="F5" s="9">
        <f>(Table19[[#This Row],[PB]]-$D$2)*Table19[[#This Row],[M/Sec]]</f>
        <v>7.2404371584699492</v>
      </c>
    </row>
    <row r="6" spans="1:6" x14ac:dyDescent="0.45">
      <c r="A6" s="26">
        <v>12</v>
      </c>
      <c r="B6" s="26" t="s">
        <v>4</v>
      </c>
      <c r="C6" s="21" t="s">
        <v>34</v>
      </c>
      <c r="D6" s="26">
        <v>14.7</v>
      </c>
      <c r="E6" s="8">
        <f>100/Table19[[#This Row],[PB]]</f>
        <v>6.8027210884353746</v>
      </c>
      <c r="F6" s="9">
        <f>(Table19[[#This Row],[PB]]-$D$2)*Table19[[#This Row],[M/Sec]]</f>
        <v>7.6190476190476142</v>
      </c>
    </row>
    <row r="7" spans="1:6" x14ac:dyDescent="0.45">
      <c r="A7" s="26">
        <v>12</v>
      </c>
      <c r="B7" s="26" t="s">
        <v>5</v>
      </c>
      <c r="C7" s="21" t="s">
        <v>87</v>
      </c>
      <c r="D7" s="26">
        <v>14.85</v>
      </c>
      <c r="E7" s="8">
        <f>100/Table19[[#This Row],[PB]]</f>
        <v>6.7340067340067344</v>
      </c>
      <c r="F7" s="9">
        <f>(Table19[[#This Row],[PB]]-$D$2)*Table19[[#This Row],[M/Sec]]</f>
        <v>8.5521885521885501</v>
      </c>
    </row>
    <row r="8" spans="1:6" x14ac:dyDescent="0.45">
      <c r="A8" s="26">
        <v>12</v>
      </c>
      <c r="B8" s="26" t="s">
        <v>4</v>
      </c>
      <c r="C8" s="21" t="s">
        <v>35</v>
      </c>
      <c r="D8" s="26">
        <v>15.33</v>
      </c>
      <c r="E8" s="8">
        <f>100/Table19[[#This Row],[PB]]</f>
        <v>6.5231572080887146</v>
      </c>
      <c r="F8" s="9">
        <f>(Table19[[#This Row],[PB]]-$D$2)*Table19[[#This Row],[M/Sec]]</f>
        <v>11.415525114155251</v>
      </c>
    </row>
    <row r="9" spans="1:6" x14ac:dyDescent="0.45">
      <c r="A9" s="26">
        <v>12</v>
      </c>
      <c r="B9" s="26" t="s">
        <v>4</v>
      </c>
      <c r="C9" s="21" t="s">
        <v>166</v>
      </c>
      <c r="D9" s="26">
        <v>15.4</v>
      </c>
      <c r="E9" s="8">
        <f>100/Table19[[#This Row],[PB]]</f>
        <v>6.4935064935064934</v>
      </c>
      <c r="F9" s="9">
        <f>(Table19[[#This Row],[PB]]-$D$2)*Table19[[#This Row],[M/Sec]]</f>
        <v>11.81818181818182</v>
      </c>
    </row>
    <row r="10" spans="1:6" x14ac:dyDescent="0.45">
      <c r="A10" s="26">
        <v>12</v>
      </c>
      <c r="B10" s="26" t="s">
        <v>4</v>
      </c>
      <c r="C10" s="21" t="s">
        <v>167</v>
      </c>
      <c r="D10" s="26">
        <v>15.52</v>
      </c>
      <c r="E10" s="8">
        <f>100/Table19[[#This Row],[PB]]</f>
        <v>6.4432989690721651</v>
      </c>
      <c r="F10" s="9">
        <f>(Table19[[#This Row],[PB]]-$D$2)*Table19[[#This Row],[M/Sec]]</f>
        <v>12.499999999999996</v>
      </c>
    </row>
    <row r="11" spans="1:6" x14ac:dyDescent="0.45">
      <c r="A11" s="26">
        <v>12</v>
      </c>
      <c r="B11" s="26" t="s">
        <v>4</v>
      </c>
      <c r="C11" s="21" t="s">
        <v>168</v>
      </c>
      <c r="D11" s="26">
        <v>15.72</v>
      </c>
      <c r="E11" s="8">
        <f>100/Table19[[#This Row],[PB]]</f>
        <v>6.3613231552162848</v>
      </c>
      <c r="F11" s="9">
        <f>(Table19[[#This Row],[PB]]-$D$2)*Table19[[#This Row],[M/Sec]]</f>
        <v>13.613231552162853</v>
      </c>
    </row>
    <row r="12" spans="1:6" x14ac:dyDescent="0.45">
      <c r="A12" s="26">
        <v>12</v>
      </c>
      <c r="B12" s="26" t="s">
        <v>4</v>
      </c>
      <c r="C12" s="21" t="s">
        <v>169</v>
      </c>
      <c r="D12" s="26">
        <v>15.87</v>
      </c>
      <c r="E12" s="8">
        <f>100/Table19[[#This Row],[PB]]</f>
        <v>6.30119722747322</v>
      </c>
      <c r="F12" s="9">
        <f>(Table19[[#This Row],[PB]]-$D$2)*Table19[[#This Row],[M/Sec]]</f>
        <v>14.429741650913668</v>
      </c>
    </row>
    <row r="13" spans="1:6" x14ac:dyDescent="0.45">
      <c r="A13" s="26">
        <v>12</v>
      </c>
      <c r="B13" s="26" t="s">
        <v>5</v>
      </c>
      <c r="C13" s="21" t="s">
        <v>208</v>
      </c>
      <c r="D13" s="26">
        <v>15.94</v>
      </c>
      <c r="E13" s="8">
        <f>100/Table19[[#This Row],[PB]]</f>
        <v>6.2735257214554583</v>
      </c>
      <c r="F13" s="9">
        <f>(Table19[[#This Row],[PB]]-$D$2)*Table19[[#This Row],[M/Sec]]</f>
        <v>14.805520702634878</v>
      </c>
    </row>
    <row r="14" spans="1:6" x14ac:dyDescent="0.45">
      <c r="A14" s="26">
        <v>12</v>
      </c>
      <c r="B14" s="26" t="s">
        <v>4</v>
      </c>
      <c r="C14" s="21" t="s">
        <v>37</v>
      </c>
      <c r="D14" s="26">
        <v>16.13</v>
      </c>
      <c r="E14" s="8">
        <f>100/Table19[[#This Row],[PB]]</f>
        <v>6.1996280223186613</v>
      </c>
      <c r="F14" s="9">
        <f>(Table19[[#This Row],[PB]]-$D$2)*Table19[[#This Row],[M/Sec]]</f>
        <v>15.809051456912579</v>
      </c>
    </row>
    <row r="15" spans="1:6" x14ac:dyDescent="0.45">
      <c r="A15" s="26">
        <v>12</v>
      </c>
      <c r="B15" s="26" t="s">
        <v>4</v>
      </c>
      <c r="C15" s="21" t="s">
        <v>170</v>
      </c>
      <c r="D15" s="26">
        <v>16.16</v>
      </c>
      <c r="E15" s="8">
        <f>100/Table19[[#This Row],[PB]]</f>
        <v>6.1881188118811883</v>
      </c>
      <c r="F15" s="9">
        <f>(Table19[[#This Row],[PB]]-$D$2)*Table19[[#This Row],[M/Sec]]</f>
        <v>15.965346534653467</v>
      </c>
    </row>
    <row r="16" spans="1:6" x14ac:dyDescent="0.45">
      <c r="A16" s="26">
        <v>12</v>
      </c>
      <c r="B16" s="26" t="s">
        <v>4</v>
      </c>
      <c r="C16" s="21" t="s">
        <v>39</v>
      </c>
      <c r="D16" s="26">
        <v>16.38</v>
      </c>
      <c r="E16" s="8">
        <f>100/Table19[[#This Row],[PB]]</f>
        <v>6.1050061050061055</v>
      </c>
      <c r="F16" s="9">
        <f>(Table19[[#This Row],[PB]]-$D$2)*Table19[[#This Row],[M/Sec]]</f>
        <v>17.09401709401709</v>
      </c>
    </row>
    <row r="17" spans="1:6" x14ac:dyDescent="0.45">
      <c r="A17" s="26">
        <v>12</v>
      </c>
      <c r="B17" s="26" t="s">
        <v>4</v>
      </c>
      <c r="C17" s="21" t="s">
        <v>171</v>
      </c>
      <c r="D17" s="26">
        <v>16.440000000000001</v>
      </c>
      <c r="E17" s="8">
        <f>100/Table19[[#This Row],[PB]]</f>
        <v>6.0827250608272498</v>
      </c>
      <c r="F17" s="9">
        <f>(Table19[[#This Row],[PB]]-$D$2)*Table19[[#This Row],[M/Sec]]</f>
        <v>17.396593673965942</v>
      </c>
    </row>
    <row r="18" spans="1:6" x14ac:dyDescent="0.45">
      <c r="A18" s="26">
        <v>12</v>
      </c>
      <c r="B18" s="26" t="s">
        <v>4</v>
      </c>
      <c r="C18" s="21" t="s">
        <v>172</v>
      </c>
      <c r="D18" s="26">
        <v>16.8</v>
      </c>
      <c r="E18" s="8">
        <f>100/Table19[[#This Row],[PB]]</f>
        <v>5.9523809523809526</v>
      </c>
      <c r="F18" s="9">
        <f>(Table19[[#This Row],[PB]]-$D$2)*Table19[[#This Row],[M/Sec]]</f>
        <v>19.166666666666671</v>
      </c>
    </row>
    <row r="19" spans="1:6" x14ac:dyDescent="0.45">
      <c r="A19" s="26">
        <v>12</v>
      </c>
      <c r="B19" s="26" t="s">
        <v>4</v>
      </c>
      <c r="C19" s="21" t="s">
        <v>173</v>
      </c>
      <c r="D19" s="26">
        <v>17.010000000000002</v>
      </c>
      <c r="E19" s="8">
        <f>100/Table19[[#This Row],[PB]]</f>
        <v>5.8788947677836561</v>
      </c>
      <c r="F19" s="9">
        <f>(Table19[[#This Row],[PB]]-$D$2)*Table19[[#This Row],[M/Sec]]</f>
        <v>20.164609053497948</v>
      </c>
    </row>
    <row r="20" spans="1:6" x14ac:dyDescent="0.45">
      <c r="A20" s="26">
        <v>12</v>
      </c>
      <c r="B20" s="26" t="s">
        <v>5</v>
      </c>
      <c r="C20" s="21" t="s">
        <v>209</v>
      </c>
      <c r="D20" s="26">
        <v>17.04</v>
      </c>
      <c r="E20" s="8">
        <f>100/Table19[[#This Row],[PB]]</f>
        <v>5.868544600938967</v>
      </c>
      <c r="F20" s="9">
        <f>(Table19[[#This Row],[PB]]-$D$2)*Table19[[#This Row],[M/Sec]]</f>
        <v>20.305164319248821</v>
      </c>
    </row>
    <row r="21" spans="1:6" x14ac:dyDescent="0.45">
      <c r="A21" s="26">
        <v>12</v>
      </c>
      <c r="B21" s="26" t="s">
        <v>5</v>
      </c>
      <c r="C21" s="21" t="s">
        <v>210</v>
      </c>
      <c r="D21" s="26">
        <v>17.48</v>
      </c>
      <c r="E21" s="8">
        <f>100/Table19[[#This Row],[PB]]</f>
        <v>5.7208237986270021</v>
      </c>
      <c r="F21" s="9">
        <f>(Table19[[#This Row],[PB]]-$D$2)*Table19[[#This Row],[M/Sec]]</f>
        <v>22.311212814645309</v>
      </c>
    </row>
    <row r="22" spans="1:6" x14ac:dyDescent="0.45">
      <c r="A22" s="26">
        <v>12</v>
      </c>
      <c r="B22" s="26" t="s">
        <v>4</v>
      </c>
      <c r="C22" s="21" t="s">
        <v>38</v>
      </c>
      <c r="D22" s="26">
        <v>17.489999999999998</v>
      </c>
      <c r="E22" s="8">
        <f>100/Table19[[#This Row],[PB]]</f>
        <v>5.7175528873642083</v>
      </c>
      <c r="F22" s="9">
        <f>(Table19[[#This Row],[PB]]-$D$2)*Table19[[#This Row],[M/Sec]]</f>
        <v>22.355631789594046</v>
      </c>
    </row>
    <row r="23" spans="1:6" x14ac:dyDescent="0.45">
      <c r="A23" s="26">
        <v>12</v>
      </c>
      <c r="B23" s="26" t="s">
        <v>5</v>
      </c>
      <c r="C23" s="21" t="s">
        <v>211</v>
      </c>
      <c r="D23" s="26">
        <v>17.78</v>
      </c>
      <c r="E23" s="8">
        <f>100/Table19[[#This Row],[PB]]</f>
        <v>5.6242969628796393</v>
      </c>
      <c r="F23" s="9">
        <f>(Table19[[#This Row],[PB]]-$D$2)*Table19[[#This Row],[M/Sec]]</f>
        <v>23.622047244094492</v>
      </c>
    </row>
    <row r="24" spans="1:6" x14ac:dyDescent="0.45">
      <c r="A24" s="26">
        <v>12</v>
      </c>
      <c r="B24" s="26" t="s">
        <v>5</v>
      </c>
      <c r="C24" s="21" t="s">
        <v>212</v>
      </c>
      <c r="D24" s="26">
        <v>17.87</v>
      </c>
      <c r="E24" s="8">
        <f>100/Table19[[#This Row],[PB]]</f>
        <v>5.5959709009513148</v>
      </c>
      <c r="F24" s="9">
        <f>(Table19[[#This Row],[PB]]-$D$2)*Table19[[#This Row],[M/Sec]]</f>
        <v>24.006715165081147</v>
      </c>
    </row>
    <row r="25" spans="1:6" x14ac:dyDescent="0.45">
      <c r="A25" s="26">
        <v>12</v>
      </c>
      <c r="B25" s="26" t="s">
        <v>4</v>
      </c>
      <c r="C25" s="21" t="s">
        <v>174</v>
      </c>
      <c r="D25" s="26">
        <v>18.05</v>
      </c>
      <c r="E25" s="8">
        <f>100/Table19[[#This Row],[PB]]</f>
        <v>5.5401662049861491</v>
      </c>
      <c r="F25" s="9">
        <f>(Table19[[#This Row],[PB]]-$D$2)*Table19[[#This Row],[M/Sec]]</f>
        <v>24.764542936288091</v>
      </c>
    </row>
    <row r="26" spans="1:6" x14ac:dyDescent="0.45">
      <c r="A26" s="26">
        <v>12</v>
      </c>
      <c r="B26" s="26" t="s">
        <v>4</v>
      </c>
      <c r="C26" s="21" t="s">
        <v>175</v>
      </c>
      <c r="D26" s="26">
        <v>18.13</v>
      </c>
      <c r="E26" s="8">
        <f>100/Table19[[#This Row],[PB]]</f>
        <v>5.5157198014340878</v>
      </c>
      <c r="F26" s="9">
        <f>(Table19[[#This Row],[PB]]-$D$2)*Table19[[#This Row],[M/Sec]]</f>
        <v>25.096525096525095</v>
      </c>
    </row>
    <row r="27" spans="1:6" x14ac:dyDescent="0.45">
      <c r="A27" s="26">
        <v>12</v>
      </c>
      <c r="B27" s="26" t="s">
        <v>5</v>
      </c>
      <c r="C27" s="21" t="s">
        <v>88</v>
      </c>
      <c r="D27" s="26">
        <v>18.61</v>
      </c>
      <c r="E27" s="8">
        <f>100/Table19[[#This Row],[PB]]</f>
        <v>5.3734551316496511</v>
      </c>
      <c r="F27" s="9">
        <f>(Table19[[#This Row],[PB]]-$D$2)*Table19[[#This Row],[M/Sec]]</f>
        <v>27.028479312197742</v>
      </c>
    </row>
  </sheetData>
  <pageMargins left="0.7" right="0.7" top="0.75" bottom="0.75" header="0.3" footer="0.3"/>
  <pageSetup paperSize="9" scale="9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F26"/>
  <sheetViews>
    <sheetView topLeftCell="A12" workbookViewId="0">
      <selection activeCell="D8" sqref="D8"/>
    </sheetView>
  </sheetViews>
  <sheetFormatPr defaultColWidth="9.09765625" defaultRowHeight="17" x14ac:dyDescent="0.4"/>
  <cols>
    <col min="1" max="1" width="7.69921875" style="7" bestFit="1" customWidth="1"/>
    <col min="2" max="2" width="11.69921875" style="7" bestFit="1" customWidth="1"/>
    <col min="3" max="3" width="38.296875" style="19" bestFit="1" customWidth="1"/>
    <col min="4" max="4" width="9.09765625" style="7"/>
    <col min="5" max="5" width="13.296875" style="7" bestFit="1" customWidth="1"/>
    <col min="6" max="6" width="16.296875" style="7" bestFit="1" customWidth="1"/>
    <col min="7" max="7" width="9.09765625" style="20"/>
    <col min="8" max="8" width="7.69921875" style="20" bestFit="1" customWidth="1"/>
    <col min="9" max="16384" width="9.09765625" style="20"/>
  </cols>
  <sheetData>
    <row r="1" spans="1:6" x14ac:dyDescent="0.4">
      <c r="A1" s="7" t="s">
        <v>0</v>
      </c>
      <c r="B1" s="7" t="s">
        <v>1</v>
      </c>
      <c r="C1" s="19" t="s">
        <v>3</v>
      </c>
      <c r="D1" s="7" t="s">
        <v>2</v>
      </c>
      <c r="E1" s="7" t="s">
        <v>6</v>
      </c>
      <c r="F1" s="7" t="s">
        <v>7</v>
      </c>
    </row>
    <row r="2" spans="1:6" ht="18.5" x14ac:dyDescent="0.4">
      <c r="A2" s="26">
        <v>11</v>
      </c>
      <c r="B2" s="26" t="s">
        <v>4</v>
      </c>
      <c r="C2" s="21" t="s">
        <v>26</v>
      </c>
      <c r="D2" s="26">
        <v>14.19</v>
      </c>
      <c r="E2" s="11">
        <f>100/Table18[[#This Row],[PB]]</f>
        <v>7.0472163495419311</v>
      </c>
      <c r="F2" s="12">
        <f>(Table18[[#This Row],[PB]]-$D$2)*Table18[[#This Row],[M/Sec]]</f>
        <v>0</v>
      </c>
    </row>
    <row r="3" spans="1:6" ht="18.5" x14ac:dyDescent="0.4">
      <c r="A3" s="26">
        <v>11</v>
      </c>
      <c r="B3" s="26" t="s">
        <v>4</v>
      </c>
      <c r="C3" s="21" t="s">
        <v>29</v>
      </c>
      <c r="D3" s="26">
        <v>14.38</v>
      </c>
      <c r="E3" s="11">
        <f>100/Table18[[#This Row],[PB]]</f>
        <v>6.9541029207232263</v>
      </c>
      <c r="F3" s="12">
        <f>(Table18[[#This Row],[PB]]-$D$2)*Table18[[#This Row],[M/Sec]]</f>
        <v>1.3212795549374219</v>
      </c>
    </row>
    <row r="4" spans="1:6" ht="18.5" x14ac:dyDescent="0.4">
      <c r="A4" s="26">
        <v>11</v>
      </c>
      <c r="B4" s="26" t="s">
        <v>4</v>
      </c>
      <c r="C4" s="21" t="s">
        <v>156</v>
      </c>
      <c r="D4" s="26">
        <v>14.67</v>
      </c>
      <c r="E4" s="11">
        <f>100/Table18[[#This Row],[PB]]</f>
        <v>6.8166325835037496</v>
      </c>
      <c r="F4" s="12">
        <f>(Table18[[#This Row],[PB]]-$D$2)*Table18[[#This Row],[M/Sec]]</f>
        <v>3.2719836400818028</v>
      </c>
    </row>
    <row r="5" spans="1:6" ht="18.5" x14ac:dyDescent="0.4">
      <c r="A5" s="26">
        <v>11</v>
      </c>
      <c r="B5" s="26" t="s">
        <v>4</v>
      </c>
      <c r="C5" s="21" t="s">
        <v>27</v>
      </c>
      <c r="D5" s="26">
        <v>15.06</v>
      </c>
      <c r="E5" s="11">
        <f>100/Table18[[#This Row],[PB]]</f>
        <v>6.6401062416998666</v>
      </c>
      <c r="F5" s="12">
        <f>(Table18[[#This Row],[PB]]-$D$2)*Table18[[#This Row],[M/Sec]]</f>
        <v>5.7768924302788909</v>
      </c>
    </row>
    <row r="6" spans="1:6" ht="18.5" x14ac:dyDescent="0.4">
      <c r="A6" s="26">
        <v>11</v>
      </c>
      <c r="B6" s="26" t="s">
        <v>4</v>
      </c>
      <c r="C6" s="21" t="s">
        <v>30</v>
      </c>
      <c r="D6" s="26">
        <v>15.26</v>
      </c>
      <c r="E6" s="11">
        <f>100/Table18[[#This Row],[PB]]</f>
        <v>6.5530799475753607</v>
      </c>
      <c r="F6" s="12">
        <f>(Table18[[#This Row],[PB]]-$D$2)*Table18[[#This Row],[M/Sec]]</f>
        <v>7.0117955439056381</v>
      </c>
    </row>
    <row r="7" spans="1:6" ht="18.5" x14ac:dyDescent="0.4">
      <c r="A7" s="26">
        <v>11</v>
      </c>
      <c r="B7" s="26" t="s">
        <v>4</v>
      </c>
      <c r="C7" s="21" t="s">
        <v>157</v>
      </c>
      <c r="D7" s="26">
        <v>15.43</v>
      </c>
      <c r="E7" s="11">
        <f>100/Table18[[#This Row],[PB]]</f>
        <v>6.4808813998703823</v>
      </c>
      <c r="F7" s="12">
        <f>(Table18[[#This Row],[PB]]-$D$2)*Table18[[#This Row],[M/Sec]]</f>
        <v>8.0362929358392758</v>
      </c>
    </row>
    <row r="8" spans="1:6" ht="18.5" x14ac:dyDescent="0.4">
      <c r="A8" s="26">
        <v>11</v>
      </c>
      <c r="B8" s="26" t="s">
        <v>5</v>
      </c>
      <c r="C8" s="21" t="s">
        <v>81</v>
      </c>
      <c r="D8" s="26">
        <v>15.46</v>
      </c>
      <c r="E8" s="11">
        <f>100/Table18[[#This Row],[PB]]</f>
        <v>6.4683053040103493</v>
      </c>
      <c r="F8" s="12">
        <f>(Table18[[#This Row],[PB]]-$D$2)*Table18[[#This Row],[M/Sec]]</f>
        <v>8.2147477360931518</v>
      </c>
    </row>
    <row r="9" spans="1:6" ht="18.5" x14ac:dyDescent="0.4">
      <c r="A9" s="26">
        <v>11</v>
      </c>
      <c r="B9" s="26" t="s">
        <v>4</v>
      </c>
      <c r="C9" s="21" t="s">
        <v>28</v>
      </c>
      <c r="D9" s="26">
        <v>15.78</v>
      </c>
      <c r="E9" s="11">
        <f>100/Table18[[#This Row],[PB]]</f>
        <v>6.3371356147021549</v>
      </c>
      <c r="F9" s="12">
        <f>(Table18[[#This Row],[PB]]-$D$2)*Table18[[#This Row],[M/Sec]]</f>
        <v>10.076045627376425</v>
      </c>
    </row>
    <row r="10" spans="1:6" ht="18.5" x14ac:dyDescent="0.4">
      <c r="A10" s="26">
        <v>11</v>
      </c>
      <c r="B10" s="26" t="s">
        <v>4</v>
      </c>
      <c r="C10" s="21" t="s">
        <v>33</v>
      </c>
      <c r="D10" s="26">
        <v>15.97</v>
      </c>
      <c r="E10" s="11">
        <f>100/Table18[[#This Row],[PB]]</f>
        <v>6.261740763932373</v>
      </c>
      <c r="F10" s="12">
        <f>(Table18[[#This Row],[PB]]-$D$2)*Table18[[#This Row],[M/Sec]]</f>
        <v>11.145898559799631</v>
      </c>
    </row>
    <row r="11" spans="1:6" ht="18.5" x14ac:dyDescent="0.4">
      <c r="A11" s="26">
        <v>11</v>
      </c>
      <c r="B11" s="26" t="s">
        <v>4</v>
      </c>
      <c r="C11" s="21" t="s">
        <v>32</v>
      </c>
      <c r="D11" s="26">
        <v>16.010000000000002</v>
      </c>
      <c r="E11" s="11">
        <f>100/Table18[[#This Row],[PB]]</f>
        <v>6.2460961898813236</v>
      </c>
      <c r="F11" s="12">
        <f>(Table18[[#This Row],[PB]]-$D$2)*Table18[[#This Row],[M/Sec]]</f>
        <v>11.367895065584023</v>
      </c>
    </row>
    <row r="12" spans="1:6" ht="18.5" x14ac:dyDescent="0.4">
      <c r="A12" s="26">
        <v>11</v>
      </c>
      <c r="B12" s="26" t="s">
        <v>5</v>
      </c>
      <c r="C12" s="21" t="s">
        <v>82</v>
      </c>
      <c r="D12" s="26">
        <v>16.2</v>
      </c>
      <c r="E12" s="11">
        <f>100/Table18[[#This Row],[PB]]</f>
        <v>6.1728395061728394</v>
      </c>
      <c r="F12" s="12">
        <f>(Table18[[#This Row],[PB]]-$D$2)*Table18[[#This Row],[M/Sec]]</f>
        <v>12.407407407407407</v>
      </c>
    </row>
    <row r="13" spans="1:6" ht="18.5" x14ac:dyDescent="0.4">
      <c r="A13" s="26">
        <v>11</v>
      </c>
      <c r="B13" s="26" t="s">
        <v>5</v>
      </c>
      <c r="C13" s="21" t="s">
        <v>204</v>
      </c>
      <c r="D13" s="26">
        <v>16.21</v>
      </c>
      <c r="E13" s="11">
        <f>100/Table18[[#This Row],[PB]]</f>
        <v>6.1690314620604561</v>
      </c>
      <c r="F13" s="12">
        <f>(Table18[[#This Row],[PB]]-$D$2)*Table18[[#This Row],[M/Sec]]</f>
        <v>12.46144355336213</v>
      </c>
    </row>
    <row r="14" spans="1:6" ht="18.5" x14ac:dyDescent="0.4">
      <c r="A14" s="26">
        <v>11</v>
      </c>
      <c r="B14" s="26" t="s">
        <v>4</v>
      </c>
      <c r="C14" s="21" t="s">
        <v>31</v>
      </c>
      <c r="D14" s="26">
        <v>16.28</v>
      </c>
      <c r="E14" s="11">
        <f>100/Table18[[#This Row],[PB]]</f>
        <v>6.142506142506142</v>
      </c>
      <c r="F14" s="12">
        <f>(Table18[[#This Row],[PB]]-$D$2)*Table18[[#This Row],[M/Sec]]</f>
        <v>12.837837837837847</v>
      </c>
    </row>
    <row r="15" spans="1:6" ht="18.5" x14ac:dyDescent="0.4">
      <c r="A15" s="26">
        <v>11</v>
      </c>
      <c r="B15" s="26" t="s">
        <v>5</v>
      </c>
      <c r="C15" s="21" t="s">
        <v>205</v>
      </c>
      <c r="D15" s="26">
        <v>16.309999999999999</v>
      </c>
      <c r="E15" s="11">
        <f>100/Table18[[#This Row],[PB]]</f>
        <v>6.1312078479460457</v>
      </c>
      <c r="F15" s="12">
        <f>(Table18[[#This Row],[PB]]-$D$2)*Table18[[#This Row],[M/Sec]]</f>
        <v>12.998160637645611</v>
      </c>
    </row>
    <row r="16" spans="1:6" ht="18.5" x14ac:dyDescent="0.4">
      <c r="A16" s="26">
        <v>11</v>
      </c>
      <c r="B16" s="26" t="s">
        <v>4</v>
      </c>
      <c r="C16" s="21" t="s">
        <v>158</v>
      </c>
      <c r="D16" s="26">
        <v>16.55</v>
      </c>
      <c r="E16" s="11">
        <f>100/Table18[[#This Row],[PB]]</f>
        <v>6.0422960725075523</v>
      </c>
      <c r="F16" s="12">
        <f>(Table18[[#This Row],[PB]]-$D$2)*Table18[[#This Row],[M/Sec]]</f>
        <v>14.25981873111783</v>
      </c>
    </row>
    <row r="17" spans="1:6" ht="18.5" x14ac:dyDescent="0.4">
      <c r="A17" s="26">
        <v>11</v>
      </c>
      <c r="B17" s="26" t="s">
        <v>5</v>
      </c>
      <c r="C17" s="21" t="s">
        <v>83</v>
      </c>
      <c r="D17" s="26">
        <v>16.61</v>
      </c>
      <c r="E17" s="11">
        <f>100/Table18[[#This Row],[PB]]</f>
        <v>6.0204695966285371</v>
      </c>
      <c r="F17" s="12">
        <f>(Table18[[#This Row],[PB]]-$D$2)*Table18[[#This Row],[M/Sec]]</f>
        <v>14.569536423841059</v>
      </c>
    </row>
    <row r="18" spans="1:6" ht="18.5" x14ac:dyDescent="0.4">
      <c r="A18" s="26">
        <v>11</v>
      </c>
      <c r="B18" s="26" t="s">
        <v>4</v>
      </c>
      <c r="C18" s="21" t="s">
        <v>159</v>
      </c>
      <c r="D18" s="26">
        <v>17</v>
      </c>
      <c r="E18" s="11">
        <f>100/Table18[[#This Row],[PB]]</f>
        <v>5.882352941176471</v>
      </c>
      <c r="F18" s="12">
        <f>(Table18[[#This Row],[PB]]-$D$2)*Table18[[#This Row],[M/Sec]]</f>
        <v>16.529411764705888</v>
      </c>
    </row>
    <row r="19" spans="1:6" ht="18.5" x14ac:dyDescent="0.4">
      <c r="A19" s="26">
        <v>11</v>
      </c>
      <c r="B19" s="26" t="s">
        <v>5</v>
      </c>
      <c r="C19" s="21" t="s">
        <v>206</v>
      </c>
      <c r="D19" s="26">
        <v>17.37</v>
      </c>
      <c r="E19" s="11">
        <f>100/Table18[[#This Row],[PB]]</f>
        <v>5.7570523891767413</v>
      </c>
      <c r="F19" s="12">
        <f>(Table18[[#This Row],[PB]]-$D$2)*Table18[[#This Row],[M/Sec]]</f>
        <v>18.307426597582047</v>
      </c>
    </row>
    <row r="20" spans="1:6" ht="18.5" x14ac:dyDescent="0.4">
      <c r="A20" s="26">
        <v>11</v>
      </c>
      <c r="B20" s="26" t="s">
        <v>5</v>
      </c>
      <c r="C20" s="21" t="s">
        <v>85</v>
      </c>
      <c r="D20" s="26">
        <v>17.38</v>
      </c>
      <c r="E20" s="11">
        <f>100/Table18[[#This Row],[PB]]</f>
        <v>5.7537399309551214</v>
      </c>
      <c r="F20" s="12">
        <f>(Table18[[#This Row],[PB]]-$D$2)*Table18[[#This Row],[M/Sec]]</f>
        <v>18.354430379746834</v>
      </c>
    </row>
    <row r="21" spans="1:6" ht="18.5" x14ac:dyDescent="0.4">
      <c r="A21" s="26">
        <v>11</v>
      </c>
      <c r="B21" s="26" t="s">
        <v>4</v>
      </c>
      <c r="C21" s="21" t="s">
        <v>160</v>
      </c>
      <c r="D21" s="26">
        <v>17.739999999999998</v>
      </c>
      <c r="E21" s="11">
        <f>100/Table18[[#This Row],[PB]]</f>
        <v>5.6369785794813989</v>
      </c>
      <c r="F21" s="12">
        <f>(Table18[[#This Row],[PB]]-$D$2)*Table18[[#This Row],[M/Sec]]</f>
        <v>20.011273957158959</v>
      </c>
    </row>
    <row r="22" spans="1:6" ht="18.5" x14ac:dyDescent="0.4">
      <c r="A22" s="26">
        <v>11</v>
      </c>
      <c r="B22" s="26" t="s">
        <v>4</v>
      </c>
      <c r="C22" s="21" t="s">
        <v>161</v>
      </c>
      <c r="D22" s="26">
        <v>17.84</v>
      </c>
      <c r="E22" s="11">
        <f>100/Table18[[#This Row],[PB]]</f>
        <v>5.6053811659192823</v>
      </c>
      <c r="F22" s="12">
        <f>(Table18[[#This Row],[PB]]-$D$2)*Table18[[#This Row],[M/Sec]]</f>
        <v>20.459641255605383</v>
      </c>
    </row>
    <row r="23" spans="1:6" ht="18.5" x14ac:dyDescent="0.4">
      <c r="A23" s="32">
        <v>11</v>
      </c>
      <c r="B23" s="32" t="s">
        <v>4</v>
      </c>
      <c r="C23" s="33" t="s">
        <v>162</v>
      </c>
      <c r="D23" s="34">
        <v>17.88</v>
      </c>
      <c r="E23" s="30">
        <f>100/Table18[[#This Row],[PB]]</f>
        <v>5.592841163310962</v>
      </c>
      <c r="F23" s="31">
        <f>(Table18[[#This Row],[PB]]-$D$2)*Table18[[#This Row],[M/Sec]]</f>
        <v>20.637583892617446</v>
      </c>
    </row>
    <row r="24" spans="1:6" ht="18.5" x14ac:dyDescent="0.4">
      <c r="A24" s="32">
        <v>11</v>
      </c>
      <c r="B24" s="32" t="s">
        <v>4</v>
      </c>
      <c r="C24" s="33" t="s">
        <v>163</v>
      </c>
      <c r="D24" s="34">
        <v>18.489999999999998</v>
      </c>
      <c r="E24" s="30">
        <f>100/Table18[[#This Row],[PB]]</f>
        <v>5.408328826392645</v>
      </c>
      <c r="F24" s="31">
        <f>(Table18[[#This Row],[PB]]-$D$2)*Table18[[#This Row],[M/Sec]]</f>
        <v>23.255813953488367</v>
      </c>
    </row>
    <row r="25" spans="1:6" ht="18.5" x14ac:dyDescent="0.4">
      <c r="A25" s="32">
        <v>11</v>
      </c>
      <c r="B25" s="32" t="s">
        <v>5</v>
      </c>
      <c r="C25" s="33" t="s">
        <v>84</v>
      </c>
      <c r="D25" s="34">
        <v>18.88</v>
      </c>
      <c r="E25" s="30">
        <f>100/Table18[[#This Row],[PB]]</f>
        <v>5.296610169491526</v>
      </c>
      <c r="F25" s="31">
        <f>(Table18[[#This Row],[PB]]-$D$2)*Table18[[#This Row],[M/Sec]]</f>
        <v>24.841101694915253</v>
      </c>
    </row>
    <row r="26" spans="1:6" ht="18.5" x14ac:dyDescent="0.4">
      <c r="A26" s="32">
        <v>11</v>
      </c>
      <c r="B26" s="32" t="s">
        <v>4</v>
      </c>
      <c r="C26" s="33" t="s">
        <v>164</v>
      </c>
      <c r="D26" s="34">
        <v>23.5</v>
      </c>
      <c r="E26" s="30">
        <f>100/Table18[[#This Row],[PB]]</f>
        <v>4.2553191489361701</v>
      </c>
      <c r="F26" s="31">
        <f>(Table18[[#This Row],[PB]]-$D$2)*Table18[[#This Row],[M/Sec]]</f>
        <v>39.617021276595743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F31"/>
  <sheetViews>
    <sheetView topLeftCell="A16" workbookViewId="0">
      <selection activeCell="E14" sqref="E14"/>
    </sheetView>
  </sheetViews>
  <sheetFormatPr defaultColWidth="9.09765625" defaultRowHeight="18.5" x14ac:dyDescent="0.45"/>
  <cols>
    <col min="1" max="1" width="7.69921875" style="10" bestFit="1" customWidth="1"/>
    <col min="2" max="2" width="11.69921875" style="10" bestFit="1" customWidth="1"/>
    <col min="3" max="3" width="38.296875" style="6" bestFit="1" customWidth="1"/>
    <col min="4" max="4" width="9.09765625" style="10"/>
    <col min="5" max="5" width="13.296875" style="10" bestFit="1" customWidth="1"/>
    <col min="6" max="6" width="16.296875" style="6" bestFit="1" customWidth="1"/>
    <col min="7" max="7" width="9.09765625" style="6"/>
    <col min="8" max="8" width="7.69921875" style="6" bestFit="1" customWidth="1"/>
    <col min="9" max="16384" width="9.09765625" style="6"/>
  </cols>
  <sheetData>
    <row r="1" spans="1:6" x14ac:dyDescent="0.45">
      <c r="A1" s="10" t="s">
        <v>0</v>
      </c>
      <c r="B1" s="10" t="s">
        <v>1</v>
      </c>
      <c r="C1" s="6" t="s">
        <v>3</v>
      </c>
      <c r="D1" s="10" t="s">
        <v>2</v>
      </c>
      <c r="E1" s="10" t="s">
        <v>6</v>
      </c>
      <c r="F1" s="10" t="s">
        <v>7</v>
      </c>
    </row>
    <row r="2" spans="1:6" x14ac:dyDescent="0.45">
      <c r="A2" s="26">
        <v>10</v>
      </c>
      <c r="B2" s="26" t="s">
        <v>5</v>
      </c>
      <c r="C2" s="21" t="s">
        <v>196</v>
      </c>
      <c r="D2" s="26">
        <v>15.39</v>
      </c>
      <c r="E2" s="11">
        <f>100/Table17[[#This Row],[PB]]</f>
        <v>6.4977257959714096</v>
      </c>
      <c r="F2" s="12">
        <f>(Table17[[#This Row],[PB]]-$D$2)*Table17[[#This Row],[M/Sec]]</f>
        <v>0</v>
      </c>
    </row>
    <row r="3" spans="1:6" x14ac:dyDescent="0.45">
      <c r="A3" s="26">
        <v>10</v>
      </c>
      <c r="B3" s="26" t="s">
        <v>5</v>
      </c>
      <c r="C3" s="21" t="s">
        <v>71</v>
      </c>
      <c r="D3" s="26">
        <v>15.45</v>
      </c>
      <c r="E3" s="11">
        <f>100/Table17[[#This Row],[PB]]</f>
        <v>6.4724919093851137</v>
      </c>
      <c r="F3" s="12">
        <f>(Table17[[#This Row],[PB]]-$D$2)*Table17[[#This Row],[M/Sec]]</f>
        <v>0.38834951456309852</v>
      </c>
    </row>
    <row r="4" spans="1:6" x14ac:dyDescent="0.45">
      <c r="A4" s="26">
        <v>10</v>
      </c>
      <c r="B4" s="26" t="s">
        <v>4</v>
      </c>
      <c r="C4" s="21" t="s">
        <v>147</v>
      </c>
      <c r="D4" s="26">
        <v>15.75</v>
      </c>
      <c r="E4" s="11">
        <f>100/Table17[[#This Row],[PB]]</f>
        <v>6.3492063492063489</v>
      </c>
      <c r="F4" s="12">
        <f>(Table17[[#This Row],[PB]]-$D$2)*Table17[[#This Row],[M/Sec]]</f>
        <v>2.285714285714282</v>
      </c>
    </row>
    <row r="5" spans="1:6" x14ac:dyDescent="0.45">
      <c r="A5" s="26">
        <v>10</v>
      </c>
      <c r="B5" s="26" t="s">
        <v>4</v>
      </c>
      <c r="C5" s="21" t="s">
        <v>148</v>
      </c>
      <c r="D5" s="26">
        <v>16.07</v>
      </c>
      <c r="E5" s="11">
        <f>100/Table17[[#This Row],[PB]]</f>
        <v>6.2227753578095832</v>
      </c>
      <c r="F5" s="12">
        <f>(Table17[[#This Row],[PB]]-$D$2)*Table17[[#This Row],[M/Sec]]</f>
        <v>4.2314872433105144</v>
      </c>
    </row>
    <row r="6" spans="1:6" x14ac:dyDescent="0.45">
      <c r="A6" s="26">
        <v>10</v>
      </c>
      <c r="B6" s="26" t="s">
        <v>4</v>
      </c>
      <c r="C6" s="21" t="s">
        <v>149</v>
      </c>
      <c r="D6" s="26">
        <v>16.32</v>
      </c>
      <c r="E6" s="11">
        <f>100/Table17[[#This Row],[PB]]</f>
        <v>6.1274509803921564</v>
      </c>
      <c r="F6" s="12">
        <f>(Table17[[#This Row],[PB]]-$D$2)*Table17[[#This Row],[M/Sec]]</f>
        <v>5.6985294117647038</v>
      </c>
    </row>
    <row r="7" spans="1:6" x14ac:dyDescent="0.45">
      <c r="A7" s="26">
        <v>10</v>
      </c>
      <c r="B7" s="26" t="s">
        <v>5</v>
      </c>
      <c r="C7" s="21" t="s">
        <v>73</v>
      </c>
      <c r="D7" s="26">
        <v>16.420000000000002</v>
      </c>
      <c r="E7" s="11">
        <f>100/Table17[[#This Row],[PB]]</f>
        <v>6.0901339829476244</v>
      </c>
      <c r="F7" s="12">
        <f>(Table17[[#This Row],[PB]]-$D$2)*Table17[[#This Row],[M/Sec]]</f>
        <v>6.2728380024360604</v>
      </c>
    </row>
    <row r="8" spans="1:6" x14ac:dyDescent="0.45">
      <c r="A8" s="26">
        <v>10</v>
      </c>
      <c r="B8" s="26" t="s">
        <v>4</v>
      </c>
      <c r="C8" s="21" t="s">
        <v>25</v>
      </c>
      <c r="D8" s="26">
        <v>16.53</v>
      </c>
      <c r="E8" s="11">
        <f>100/Table17[[#This Row],[PB]]</f>
        <v>6.0496067755595879</v>
      </c>
      <c r="F8" s="12">
        <f>(Table17[[#This Row],[PB]]-$D$2)*Table17[[#This Row],[M/Sec]]</f>
        <v>6.8965517241379333</v>
      </c>
    </row>
    <row r="9" spans="1:6" x14ac:dyDescent="0.45">
      <c r="A9" s="26">
        <v>10</v>
      </c>
      <c r="B9" s="26" t="s">
        <v>4</v>
      </c>
      <c r="C9" s="21" t="s">
        <v>150</v>
      </c>
      <c r="D9" s="26">
        <v>16.68</v>
      </c>
      <c r="E9" s="11">
        <f>100/Table17[[#This Row],[PB]]</f>
        <v>5.9952038369304557</v>
      </c>
      <c r="F9" s="12">
        <f>(Table17[[#This Row],[PB]]-$D$2)*Table17[[#This Row],[M/Sec]]</f>
        <v>7.7338129496402823</v>
      </c>
    </row>
    <row r="10" spans="1:6" x14ac:dyDescent="0.45">
      <c r="A10" s="26">
        <v>10</v>
      </c>
      <c r="B10" s="26" t="s">
        <v>5</v>
      </c>
      <c r="C10" s="21" t="s">
        <v>74</v>
      </c>
      <c r="D10" s="26">
        <v>16.78</v>
      </c>
      <c r="E10" s="11">
        <f>100/Table17[[#This Row],[PB]]</f>
        <v>5.9594755661501786</v>
      </c>
      <c r="F10" s="12">
        <f>(Table17[[#This Row],[PB]]-$D$2)*Table17[[#This Row],[M/Sec]]</f>
        <v>8.2836710369487516</v>
      </c>
    </row>
    <row r="11" spans="1:6" x14ac:dyDescent="0.45">
      <c r="A11" s="26">
        <v>10</v>
      </c>
      <c r="B11" s="26" t="s">
        <v>4</v>
      </c>
      <c r="C11" s="21" t="s">
        <v>151</v>
      </c>
      <c r="D11" s="26">
        <v>16.809999999999999</v>
      </c>
      <c r="E11" s="11">
        <f>100/Table17[[#This Row],[PB]]</f>
        <v>5.9488399762046402</v>
      </c>
      <c r="F11" s="12">
        <f>(Table17[[#This Row],[PB]]-$D$2)*Table17[[#This Row],[M/Sec]]</f>
        <v>8.4473527662105781</v>
      </c>
    </row>
    <row r="12" spans="1:6" x14ac:dyDescent="0.45">
      <c r="A12" s="26">
        <v>10</v>
      </c>
      <c r="B12" s="26" t="s">
        <v>5</v>
      </c>
      <c r="C12" s="21" t="s">
        <v>197</v>
      </c>
      <c r="D12" s="26">
        <v>16.86</v>
      </c>
      <c r="E12" s="11">
        <f>100/Table17[[#This Row],[PB]]</f>
        <v>5.9311981020166078</v>
      </c>
      <c r="F12" s="12">
        <f>(Table17[[#This Row],[PB]]-$D$2)*Table17[[#This Row],[M/Sec]]</f>
        <v>8.7188612099644072</v>
      </c>
    </row>
    <row r="13" spans="1:6" x14ac:dyDescent="0.45">
      <c r="A13" s="26">
        <v>10</v>
      </c>
      <c r="B13" s="26" t="s">
        <v>5</v>
      </c>
      <c r="C13" s="21" t="s">
        <v>77</v>
      </c>
      <c r="D13" s="26">
        <v>16.91</v>
      </c>
      <c r="E13" s="11">
        <f>100/Table17[[#This Row],[PB]]</f>
        <v>5.9136605558840918</v>
      </c>
      <c r="F13" s="12">
        <f>(Table17[[#This Row],[PB]]-$D$2)*Table17[[#This Row],[M/Sec]]</f>
        <v>8.9887640449438173</v>
      </c>
    </row>
    <row r="14" spans="1:6" x14ac:dyDescent="0.45">
      <c r="A14" s="26">
        <v>10</v>
      </c>
      <c r="B14" s="26" t="s">
        <v>5</v>
      </c>
      <c r="C14" s="21" t="s">
        <v>198</v>
      </c>
      <c r="D14" s="26">
        <v>16.93</v>
      </c>
      <c r="E14" s="11">
        <f>100/Table17[[#This Row],[PB]]</f>
        <v>5.9066745422327234</v>
      </c>
      <c r="F14" s="12">
        <f>(Table17[[#This Row],[PB]]-$D$2)*Table17[[#This Row],[M/Sec]]</f>
        <v>9.0962787950383888</v>
      </c>
    </row>
    <row r="15" spans="1:6" x14ac:dyDescent="0.45">
      <c r="A15" s="26">
        <v>10</v>
      </c>
      <c r="B15" s="26" t="s">
        <v>5</v>
      </c>
      <c r="C15" s="21" t="s">
        <v>75</v>
      </c>
      <c r="D15" s="26">
        <v>17.03</v>
      </c>
      <c r="E15" s="11">
        <f>100/Table17[[#This Row],[PB]]</f>
        <v>5.8719906048150321</v>
      </c>
      <c r="F15" s="12">
        <f>(Table17[[#This Row],[PB]]-$D$2)*Table17[[#This Row],[M/Sec]]</f>
        <v>9.6300645918966552</v>
      </c>
    </row>
    <row r="16" spans="1:6" x14ac:dyDescent="0.45">
      <c r="A16" s="26">
        <v>10</v>
      </c>
      <c r="B16" s="26" t="s">
        <v>5</v>
      </c>
      <c r="C16" s="21" t="s">
        <v>76</v>
      </c>
      <c r="D16" s="26">
        <v>17.100000000000001</v>
      </c>
      <c r="E16" s="11">
        <f>100/Table17[[#This Row],[PB]]</f>
        <v>5.8479532163742682</v>
      </c>
      <c r="F16" s="12">
        <f>(Table17[[#This Row],[PB]]-$D$2)*Table17[[#This Row],[M/Sec]]</f>
        <v>10.000000000000004</v>
      </c>
    </row>
    <row r="17" spans="1:6" x14ac:dyDescent="0.45">
      <c r="A17" s="26">
        <v>10</v>
      </c>
      <c r="B17" s="26" t="s">
        <v>4</v>
      </c>
      <c r="C17" s="21" t="s">
        <v>24</v>
      </c>
      <c r="D17" s="26">
        <v>17.32</v>
      </c>
      <c r="E17" s="11">
        <f>100/Table17[[#This Row],[PB]]</f>
        <v>5.7736720554272516</v>
      </c>
      <c r="F17" s="12">
        <f>(Table17[[#This Row],[PB]]-$D$2)*Table17[[#This Row],[M/Sec]]</f>
        <v>11.143187066974594</v>
      </c>
    </row>
    <row r="18" spans="1:6" x14ac:dyDescent="0.45">
      <c r="A18" s="26">
        <v>10</v>
      </c>
      <c r="B18" s="26" t="s">
        <v>5</v>
      </c>
      <c r="C18" s="21" t="s">
        <v>199</v>
      </c>
      <c r="D18" s="26">
        <v>17.32</v>
      </c>
      <c r="E18" s="11">
        <f>100/Table17[[#This Row],[PB]]</f>
        <v>5.7736720554272516</v>
      </c>
      <c r="F18" s="12">
        <f>(Table17[[#This Row],[PB]]-$D$2)*Table17[[#This Row],[M/Sec]]</f>
        <v>11.143187066974594</v>
      </c>
    </row>
    <row r="19" spans="1:6" x14ac:dyDescent="0.45">
      <c r="A19" s="26">
        <v>10</v>
      </c>
      <c r="B19" s="26" t="s">
        <v>4</v>
      </c>
      <c r="C19" s="21" t="s">
        <v>23</v>
      </c>
      <c r="D19" s="26">
        <v>17.420000000000002</v>
      </c>
      <c r="E19" s="11">
        <f>100/Table17[[#This Row],[PB]]</f>
        <v>5.7405281285878296</v>
      </c>
      <c r="F19" s="12">
        <f>(Table17[[#This Row],[PB]]-$D$2)*Table17[[#This Row],[M/Sec]]</f>
        <v>11.6532721010333</v>
      </c>
    </row>
    <row r="20" spans="1:6" x14ac:dyDescent="0.45">
      <c r="A20" s="26">
        <v>10</v>
      </c>
      <c r="B20" s="26" t="s">
        <v>5</v>
      </c>
      <c r="C20" s="21" t="s">
        <v>72</v>
      </c>
      <c r="D20" s="26">
        <v>17.440000000000001</v>
      </c>
      <c r="E20" s="11">
        <f>100/Table17[[#This Row],[PB]]</f>
        <v>5.7339449541284395</v>
      </c>
      <c r="F20" s="12">
        <f>(Table17[[#This Row],[PB]]-$D$2)*Table17[[#This Row],[M/Sec]]</f>
        <v>11.754587155963305</v>
      </c>
    </row>
    <row r="21" spans="1:6" x14ac:dyDescent="0.45">
      <c r="A21" s="26">
        <v>10</v>
      </c>
      <c r="B21" s="26" t="s">
        <v>4</v>
      </c>
      <c r="C21" s="21" t="s">
        <v>152</v>
      </c>
      <c r="D21" s="26">
        <v>17.5</v>
      </c>
      <c r="E21" s="11">
        <f>100/Table17[[#This Row],[PB]]</f>
        <v>5.7142857142857144</v>
      </c>
      <c r="F21" s="12">
        <f>(Table17[[#This Row],[PB]]-$D$2)*Table17[[#This Row],[M/Sec]]</f>
        <v>12.057142857142853</v>
      </c>
    </row>
    <row r="22" spans="1:6" x14ac:dyDescent="0.45">
      <c r="A22" s="26">
        <v>10</v>
      </c>
      <c r="B22" s="26" t="s">
        <v>5</v>
      </c>
      <c r="C22" s="21" t="s">
        <v>200</v>
      </c>
      <c r="D22" s="26">
        <v>17.940000000000001</v>
      </c>
      <c r="E22" s="11">
        <f>100/Table17[[#This Row],[PB]]</f>
        <v>5.5741360089186172</v>
      </c>
      <c r="F22" s="12">
        <f>(Table17[[#This Row],[PB]]-$D$2)*Table17[[#This Row],[M/Sec]]</f>
        <v>14.214046822742478</v>
      </c>
    </row>
    <row r="23" spans="1:6" x14ac:dyDescent="0.45">
      <c r="A23" s="26">
        <v>10</v>
      </c>
      <c r="B23" s="26" t="s">
        <v>5</v>
      </c>
      <c r="C23" s="21" t="s">
        <v>201</v>
      </c>
      <c r="D23" s="26">
        <v>18.059999999999999</v>
      </c>
      <c r="E23" s="11">
        <f>100/Table17[[#This Row],[PB]]</f>
        <v>5.5370985603543748</v>
      </c>
      <c r="F23" s="12">
        <f>(Table17[[#This Row],[PB]]-$D$2)*Table17[[#This Row],[M/Sec]]</f>
        <v>14.78405315614617</v>
      </c>
    </row>
    <row r="24" spans="1:6" x14ac:dyDescent="0.45">
      <c r="A24" s="26">
        <v>10</v>
      </c>
      <c r="B24" s="26" t="s">
        <v>5</v>
      </c>
      <c r="C24" s="21" t="s">
        <v>78</v>
      </c>
      <c r="D24" s="26">
        <v>18.18</v>
      </c>
      <c r="E24" s="11">
        <f>100/Table17[[#This Row],[PB]]</f>
        <v>5.5005500550055002</v>
      </c>
      <c r="F24" s="12">
        <f>(Table17[[#This Row],[PB]]-$D$2)*Table17[[#This Row],[M/Sec]]</f>
        <v>15.346534653465341</v>
      </c>
    </row>
    <row r="25" spans="1:6" x14ac:dyDescent="0.45">
      <c r="A25" s="26">
        <v>10</v>
      </c>
      <c r="B25" s="26" t="s">
        <v>4</v>
      </c>
      <c r="C25" s="21" t="s">
        <v>153</v>
      </c>
      <c r="D25" s="26">
        <v>18.309999999999999</v>
      </c>
      <c r="E25" s="11">
        <f>100/Table17[[#This Row],[PB]]</f>
        <v>5.4614964500273082</v>
      </c>
      <c r="F25" s="12">
        <f>(Table17[[#This Row],[PB]]-$D$2)*Table17[[#This Row],[M/Sec]]</f>
        <v>15.947569634079731</v>
      </c>
    </row>
    <row r="26" spans="1:6" x14ac:dyDescent="0.45">
      <c r="A26" s="26">
        <v>10</v>
      </c>
      <c r="B26" s="26" t="s">
        <v>4</v>
      </c>
      <c r="C26" s="21" t="s">
        <v>154</v>
      </c>
      <c r="D26" s="26">
        <v>18.5</v>
      </c>
      <c r="E26" s="11">
        <f>100/Table17[[#This Row],[PB]]</f>
        <v>5.4054054054054053</v>
      </c>
      <c r="F26" s="12">
        <f>(Table17[[#This Row],[PB]]-$D$2)*Table17[[#This Row],[M/Sec]]</f>
        <v>16.810810810810807</v>
      </c>
    </row>
    <row r="27" spans="1:6" x14ac:dyDescent="0.45">
      <c r="A27" s="26">
        <v>10</v>
      </c>
      <c r="B27" s="26" t="s">
        <v>5</v>
      </c>
      <c r="C27" s="21" t="s">
        <v>79</v>
      </c>
      <c r="D27" s="26">
        <v>18.71</v>
      </c>
      <c r="E27" s="11">
        <f>100/Table17[[#This Row],[PB]]</f>
        <v>5.344735435595938</v>
      </c>
      <c r="F27" s="12">
        <f>(Table17[[#This Row],[PB]]-$D$2)*Table17[[#This Row],[M/Sec]]</f>
        <v>17.744521646178516</v>
      </c>
    </row>
    <row r="28" spans="1:6" x14ac:dyDescent="0.45">
      <c r="A28" s="26">
        <v>10</v>
      </c>
      <c r="B28" s="26" t="s">
        <v>5</v>
      </c>
      <c r="C28" s="21" t="s">
        <v>202</v>
      </c>
      <c r="D28" s="26">
        <v>18.809999999999999</v>
      </c>
      <c r="E28" s="11">
        <f>100/Table17[[#This Row],[PB]]</f>
        <v>5.3163211057947901</v>
      </c>
      <c r="F28" s="12">
        <f>(Table17[[#This Row],[PB]]-$D$2)*Table17[[#This Row],[M/Sec]]</f>
        <v>18.181818181818173</v>
      </c>
    </row>
    <row r="29" spans="1:6" x14ac:dyDescent="0.45">
      <c r="A29" s="26">
        <v>10</v>
      </c>
      <c r="B29" s="26" t="s">
        <v>5</v>
      </c>
      <c r="C29" s="21" t="s">
        <v>80</v>
      </c>
      <c r="D29" s="26">
        <v>19.63</v>
      </c>
      <c r="E29" s="11">
        <f>100/Table17[[#This Row],[PB]]</f>
        <v>5.0942435048395316</v>
      </c>
      <c r="F29" s="12">
        <f>(Table17[[#This Row],[PB]]-$D$2)*Table17[[#This Row],[M/Sec]]</f>
        <v>21.599592460519606</v>
      </c>
    </row>
    <row r="30" spans="1:6" x14ac:dyDescent="0.45">
      <c r="A30" s="26">
        <v>10</v>
      </c>
      <c r="B30" s="26" t="s">
        <v>4</v>
      </c>
      <c r="C30" s="21" t="s">
        <v>155</v>
      </c>
      <c r="D30" s="26">
        <v>20.22</v>
      </c>
      <c r="E30" s="11">
        <f>100/Table17[[#This Row],[PB]]</f>
        <v>4.9455984174085064</v>
      </c>
      <c r="F30" s="12">
        <f>(Table17[[#This Row],[PB]]-$D$2)*Table17[[#This Row],[M/Sec]]</f>
        <v>23.887240356083076</v>
      </c>
    </row>
    <row r="31" spans="1:6" x14ac:dyDescent="0.45">
      <c r="A31" s="26">
        <v>10</v>
      </c>
      <c r="B31" s="26" t="s">
        <v>5</v>
      </c>
      <c r="C31" s="21" t="s">
        <v>203</v>
      </c>
      <c r="D31" s="26">
        <v>20.75</v>
      </c>
      <c r="E31" s="11">
        <f>100/Table17[[#This Row],[PB]]</f>
        <v>4.8192771084337354</v>
      </c>
      <c r="F31" s="12">
        <f>(Table17[[#This Row],[PB]]-$D$2)*Table17[[#This Row],[M/Sec]]</f>
        <v>25.831325301204817</v>
      </c>
    </row>
  </sheetData>
  <pageMargins left="0.7" right="0.7" top="0.75" bottom="0.75" header="0.3" footer="0.3"/>
  <pageSetup paperSize="9" fitToWidth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A1:F32"/>
  <sheetViews>
    <sheetView topLeftCell="A12" workbookViewId="0">
      <selection activeCell="B7" sqref="B7"/>
    </sheetView>
  </sheetViews>
  <sheetFormatPr defaultColWidth="9.09765625" defaultRowHeight="17" x14ac:dyDescent="0.4"/>
  <cols>
    <col min="1" max="1" width="10.19921875" style="4" bestFit="1" customWidth="1"/>
    <col min="2" max="2" width="14.09765625" style="4" bestFit="1" customWidth="1"/>
    <col min="3" max="3" width="27.19921875" style="5" bestFit="1" customWidth="1"/>
    <col min="4" max="4" width="9" style="4" bestFit="1" customWidth="1"/>
    <col min="5" max="5" width="13.09765625" style="4" bestFit="1" customWidth="1"/>
    <col min="6" max="6" width="16.19921875" style="4" bestFit="1" customWidth="1"/>
    <col min="7" max="7" width="9.09765625" style="5"/>
    <col min="8" max="8" width="7.69921875" style="5" bestFit="1" customWidth="1"/>
    <col min="9" max="16384" width="9.09765625" style="5"/>
  </cols>
  <sheetData>
    <row r="1" spans="1:6" x14ac:dyDescent="0.4">
      <c r="A1" s="4" t="s">
        <v>0</v>
      </c>
      <c r="B1" s="4" t="s">
        <v>1</v>
      </c>
      <c r="C1" s="5" t="s">
        <v>3</v>
      </c>
      <c r="D1" s="4" t="s">
        <v>2</v>
      </c>
      <c r="E1" s="4" t="s">
        <v>6</v>
      </c>
      <c r="F1" s="4" t="s">
        <v>7</v>
      </c>
    </row>
    <row r="2" spans="1:6" ht="18.5" x14ac:dyDescent="0.4">
      <c r="A2" s="26">
        <v>9</v>
      </c>
      <c r="B2" s="26" t="s">
        <v>4</v>
      </c>
      <c r="C2" s="21" t="s">
        <v>14</v>
      </c>
      <c r="D2" s="26">
        <v>14.69</v>
      </c>
      <c r="E2" s="13">
        <f>100/Table16[[#This Row],[PB]]</f>
        <v>6.8073519400953035</v>
      </c>
      <c r="F2" s="14">
        <f>(Table16[[#This Row],[PB]]-$D$2)*Table16[[#This Row],[M/Sec]]</f>
        <v>0</v>
      </c>
    </row>
    <row r="3" spans="1:6" ht="18.5" x14ac:dyDescent="0.4">
      <c r="A3" s="26">
        <v>9</v>
      </c>
      <c r="B3" s="26" t="s">
        <v>4</v>
      </c>
      <c r="C3" s="21" t="s">
        <v>13</v>
      </c>
      <c r="D3" s="26">
        <v>15.13</v>
      </c>
      <c r="E3" s="13">
        <f>100/Table16[[#This Row],[PB]]</f>
        <v>6.6093853271645733</v>
      </c>
      <c r="F3" s="14">
        <f>(Table16[[#This Row],[PB]]-$D$2)*Table16[[#This Row],[M/Sec]]</f>
        <v>2.9081295439524206</v>
      </c>
    </row>
    <row r="4" spans="1:6" ht="18.5" x14ac:dyDescent="0.4">
      <c r="A4" s="26">
        <v>9</v>
      </c>
      <c r="B4" s="26" t="s">
        <v>4</v>
      </c>
      <c r="C4" s="21" t="s">
        <v>136</v>
      </c>
      <c r="D4" s="26">
        <v>15.25</v>
      </c>
      <c r="E4" s="13">
        <f>100/Table16[[#This Row],[PB]]</f>
        <v>6.557377049180328</v>
      </c>
      <c r="F4" s="14">
        <f>(Table16[[#This Row],[PB]]-$D$2)*Table16[[#This Row],[M/Sec]]</f>
        <v>3.6721311475409868</v>
      </c>
    </row>
    <row r="5" spans="1:6" ht="18.5" x14ac:dyDescent="0.4">
      <c r="A5" s="26">
        <v>9</v>
      </c>
      <c r="B5" s="26" t="s">
        <v>4</v>
      </c>
      <c r="C5" s="21" t="s">
        <v>137</v>
      </c>
      <c r="D5" s="26">
        <v>15.91</v>
      </c>
      <c r="E5" s="13">
        <f>100/Table16[[#This Row],[PB]]</f>
        <v>6.2853551225644244</v>
      </c>
      <c r="F5" s="14">
        <f>(Table16[[#This Row],[PB]]-$D$2)*Table16[[#This Row],[M/Sec]]</f>
        <v>7.6681332495286014</v>
      </c>
    </row>
    <row r="6" spans="1:6" ht="18.5" x14ac:dyDescent="0.4">
      <c r="A6" s="26">
        <v>9</v>
      </c>
      <c r="B6" s="26" t="s">
        <v>4</v>
      </c>
      <c r="C6" s="21" t="s">
        <v>15</v>
      </c>
      <c r="D6" s="26">
        <v>16.13</v>
      </c>
      <c r="E6" s="13">
        <f>100/Table16[[#This Row],[PB]]</f>
        <v>6.1996280223186613</v>
      </c>
      <c r="F6" s="14">
        <f>(Table16[[#This Row],[PB]]-$D$2)*Table16[[#This Row],[M/Sec]]</f>
        <v>8.9274643521388697</v>
      </c>
    </row>
    <row r="7" spans="1:6" ht="18.5" x14ac:dyDescent="0.4">
      <c r="A7" s="26">
        <v>9</v>
      </c>
      <c r="B7" s="26" t="s">
        <v>5</v>
      </c>
      <c r="C7" s="21" t="s">
        <v>64</v>
      </c>
      <c r="D7" s="26">
        <v>16.48</v>
      </c>
      <c r="E7" s="13">
        <f>100/Table16[[#This Row],[PB]]</f>
        <v>6.0679611650485432</v>
      </c>
      <c r="F7" s="14">
        <f>(Table16[[#This Row],[PB]]-$D$2)*Table16[[#This Row],[M/Sec]]</f>
        <v>10.861650485436899</v>
      </c>
    </row>
    <row r="8" spans="1:6" ht="18.5" x14ac:dyDescent="0.4">
      <c r="A8" s="26">
        <v>9</v>
      </c>
      <c r="B8" s="26" t="s">
        <v>4</v>
      </c>
      <c r="C8" s="21" t="s">
        <v>138</v>
      </c>
      <c r="D8" s="26">
        <v>16.77</v>
      </c>
      <c r="E8" s="13">
        <f>100/Table16[[#This Row],[PB]]</f>
        <v>5.9630292188431726</v>
      </c>
      <c r="F8" s="14">
        <f>(Table16[[#This Row],[PB]]-$D$2)*Table16[[#This Row],[M/Sec]]</f>
        <v>12.403100775193799</v>
      </c>
    </row>
    <row r="9" spans="1:6" ht="18.5" x14ac:dyDescent="0.4">
      <c r="A9" s="26">
        <v>9</v>
      </c>
      <c r="B9" s="26" t="s">
        <v>5</v>
      </c>
      <c r="C9" s="21" t="s">
        <v>65</v>
      </c>
      <c r="D9" s="26">
        <v>16.87</v>
      </c>
      <c r="E9" s="11">
        <f>100/Table16[[#This Row],[PB]]</f>
        <v>5.9276822762299934</v>
      </c>
      <c r="F9" s="12">
        <f>(Table16[[#This Row],[PB]]-$D$2)*Table16[[#This Row],[M/Sec]]</f>
        <v>12.922347362181394</v>
      </c>
    </row>
    <row r="10" spans="1:6" ht="18.5" x14ac:dyDescent="0.4">
      <c r="A10" s="26">
        <v>9</v>
      </c>
      <c r="B10" s="26" t="s">
        <v>4</v>
      </c>
      <c r="C10" s="21" t="s">
        <v>139</v>
      </c>
      <c r="D10" s="26">
        <v>16.899999999999999</v>
      </c>
      <c r="E10" s="13">
        <f>100/Table16[[#This Row],[PB]]</f>
        <v>5.9171597633136104</v>
      </c>
      <c r="F10" s="14">
        <f>(Table16[[#This Row],[PB]]-$D$2)*Table16[[#This Row],[M/Sec]]</f>
        <v>13.076923076923073</v>
      </c>
    </row>
    <row r="11" spans="1:6" ht="18.5" x14ac:dyDescent="0.4">
      <c r="A11" s="26">
        <v>9</v>
      </c>
      <c r="B11" s="26" t="s">
        <v>4</v>
      </c>
      <c r="C11" s="21" t="s">
        <v>17</v>
      </c>
      <c r="D11" s="26">
        <v>17.14</v>
      </c>
      <c r="E11" s="13">
        <f>100/Table16[[#This Row],[PB]]</f>
        <v>5.8343057176196034</v>
      </c>
      <c r="F11" s="14">
        <f>(Table16[[#This Row],[PB]]-$D$2)*Table16[[#This Row],[M/Sec]]</f>
        <v>14.294049008168034</v>
      </c>
    </row>
    <row r="12" spans="1:6" ht="18.5" x14ac:dyDescent="0.4">
      <c r="A12" s="26">
        <v>9</v>
      </c>
      <c r="B12" s="26" t="s">
        <v>4</v>
      </c>
      <c r="C12" s="21" t="s">
        <v>18</v>
      </c>
      <c r="D12" s="26">
        <v>17.25</v>
      </c>
      <c r="E12" s="13">
        <f>100/Table16[[#This Row],[PB]]</f>
        <v>5.7971014492753623</v>
      </c>
      <c r="F12" s="14">
        <f>(Table16[[#This Row],[PB]]-$D$2)*Table16[[#This Row],[M/Sec]]</f>
        <v>14.840579710144931</v>
      </c>
    </row>
    <row r="13" spans="1:6" ht="18.5" x14ac:dyDescent="0.4">
      <c r="A13" s="26">
        <v>9</v>
      </c>
      <c r="B13" s="26" t="s">
        <v>4</v>
      </c>
      <c r="C13" s="21" t="s">
        <v>16</v>
      </c>
      <c r="D13" s="26">
        <v>17.41</v>
      </c>
      <c r="E13" s="13">
        <f>100/Table16[[#This Row],[PB]]</f>
        <v>5.7438253877082133</v>
      </c>
      <c r="F13" s="14">
        <f>(Table16[[#This Row],[PB]]-$D$2)*Table16[[#This Row],[M/Sec]]</f>
        <v>15.623205054566343</v>
      </c>
    </row>
    <row r="14" spans="1:6" ht="18.5" x14ac:dyDescent="0.4">
      <c r="A14" s="26">
        <v>9</v>
      </c>
      <c r="B14" s="26" t="s">
        <v>4</v>
      </c>
      <c r="C14" s="21" t="s">
        <v>19</v>
      </c>
      <c r="D14" s="26">
        <v>17.559999999999999</v>
      </c>
      <c r="E14" s="13">
        <f>100/Table16[[#This Row],[PB]]</f>
        <v>5.6947608200455582</v>
      </c>
      <c r="F14" s="14">
        <f>(Table16[[#This Row],[PB]]-$D$2)*Table16[[#This Row],[M/Sec]]</f>
        <v>16.343963553530749</v>
      </c>
    </row>
    <row r="15" spans="1:6" ht="18.5" x14ac:dyDescent="0.4">
      <c r="A15" s="26">
        <v>9</v>
      </c>
      <c r="B15" s="26" t="s">
        <v>4</v>
      </c>
      <c r="C15" s="21" t="s">
        <v>140</v>
      </c>
      <c r="D15" s="26">
        <v>17.7</v>
      </c>
      <c r="E15" s="13">
        <f>100/Table16[[#This Row],[PB]]</f>
        <v>5.6497175141242941</v>
      </c>
      <c r="F15" s="14">
        <f>(Table16[[#This Row],[PB]]-$D$2)*Table16[[#This Row],[M/Sec]]</f>
        <v>17.005649717514125</v>
      </c>
    </row>
    <row r="16" spans="1:6" ht="18.5" x14ac:dyDescent="0.4">
      <c r="A16" s="26">
        <v>9</v>
      </c>
      <c r="B16" s="26" t="s">
        <v>4</v>
      </c>
      <c r="C16" s="21" t="s">
        <v>141</v>
      </c>
      <c r="D16" s="26">
        <v>17.73</v>
      </c>
      <c r="E16" s="13">
        <f>100/Table16[[#This Row],[PB]]</f>
        <v>5.6401579244218834</v>
      </c>
      <c r="F16" s="14">
        <f>(Table16[[#This Row],[PB]]-$D$2)*Table16[[#This Row],[M/Sec]]</f>
        <v>17.146080090242531</v>
      </c>
    </row>
    <row r="17" spans="1:6" ht="18.5" x14ac:dyDescent="0.4">
      <c r="A17" s="26">
        <v>9</v>
      </c>
      <c r="B17" s="26" t="s">
        <v>5</v>
      </c>
      <c r="C17" s="21" t="s">
        <v>193</v>
      </c>
      <c r="D17" s="26">
        <v>17.84</v>
      </c>
      <c r="E17" s="13">
        <f>100/Table16[[#This Row],[PB]]</f>
        <v>5.6053811659192823</v>
      </c>
      <c r="F17" s="14">
        <f>(Table16[[#This Row],[PB]]-$D$2)*Table16[[#This Row],[M/Sec]]</f>
        <v>17.656950672645742</v>
      </c>
    </row>
    <row r="18" spans="1:6" ht="18.5" x14ac:dyDescent="0.4">
      <c r="A18" s="26">
        <v>9</v>
      </c>
      <c r="B18" s="26" t="s">
        <v>4</v>
      </c>
      <c r="C18" s="21" t="s">
        <v>142</v>
      </c>
      <c r="D18" s="26">
        <v>17.95</v>
      </c>
      <c r="E18" s="13">
        <f>100/Table16[[#This Row],[PB]]</f>
        <v>5.5710306406685239</v>
      </c>
      <c r="F18" s="14">
        <f>(Table16[[#This Row],[PB]]-$D$2)*Table16[[#This Row],[M/Sec]]</f>
        <v>18.161559888579387</v>
      </c>
    </row>
    <row r="19" spans="1:6" ht="18.5" x14ac:dyDescent="0.4">
      <c r="A19" s="26">
        <v>9</v>
      </c>
      <c r="B19" s="26" t="s">
        <v>4</v>
      </c>
      <c r="C19" s="21" t="s">
        <v>20</v>
      </c>
      <c r="D19" s="26">
        <v>18.309999999999999</v>
      </c>
      <c r="E19" s="13">
        <f>100/Table16[[#This Row],[PB]]</f>
        <v>5.4614964500273082</v>
      </c>
      <c r="F19" s="14">
        <f>(Table16[[#This Row],[PB]]-$D$2)*Table16[[#This Row],[M/Sec]]</f>
        <v>19.77061714909885</v>
      </c>
    </row>
    <row r="20" spans="1:6" ht="18.5" x14ac:dyDescent="0.4">
      <c r="A20" s="26">
        <v>9</v>
      </c>
      <c r="B20" s="26" t="s">
        <v>5</v>
      </c>
      <c r="C20" s="21" t="s">
        <v>66</v>
      </c>
      <c r="D20" s="26">
        <v>18.34</v>
      </c>
      <c r="E20" s="13">
        <f>100/Table16[[#This Row],[PB]]</f>
        <v>5.4525627044711014</v>
      </c>
      <c r="F20" s="14">
        <f>(Table16[[#This Row],[PB]]-$D$2)*Table16[[#This Row],[M/Sec]]</f>
        <v>19.901853871319521</v>
      </c>
    </row>
    <row r="21" spans="1:6" ht="18.5" x14ac:dyDescent="0.4">
      <c r="A21" s="26">
        <v>9</v>
      </c>
      <c r="B21" s="26" t="s">
        <v>5</v>
      </c>
      <c r="C21" s="21" t="s">
        <v>67</v>
      </c>
      <c r="D21" s="26">
        <v>18.45</v>
      </c>
      <c r="E21" s="13">
        <f>100/Table16[[#This Row],[PB]]</f>
        <v>5.4200542005420056</v>
      </c>
      <c r="F21" s="14">
        <f>(Table16[[#This Row],[PB]]-$D$2)*Table16[[#This Row],[M/Sec]]</f>
        <v>20.379403794037941</v>
      </c>
    </row>
    <row r="22" spans="1:6" ht="18.5" x14ac:dyDescent="0.4">
      <c r="A22" s="26">
        <v>9</v>
      </c>
      <c r="B22" s="26" t="s">
        <v>4</v>
      </c>
      <c r="C22" s="21" t="s">
        <v>143</v>
      </c>
      <c r="D22" s="26">
        <v>18.87</v>
      </c>
      <c r="E22" s="13">
        <f>100/Table16[[#This Row],[PB]]</f>
        <v>5.2994170641229461</v>
      </c>
      <c r="F22" s="14">
        <f>(Table16[[#This Row],[PB]]-$D$2)*Table16[[#This Row],[M/Sec]]</f>
        <v>22.151563328033923</v>
      </c>
    </row>
    <row r="23" spans="1:6" ht="18.5" x14ac:dyDescent="0.4">
      <c r="A23" s="26">
        <v>9</v>
      </c>
      <c r="B23" s="26" t="s">
        <v>4</v>
      </c>
      <c r="C23" s="21" t="s">
        <v>21</v>
      </c>
      <c r="D23" s="26">
        <v>19.03</v>
      </c>
      <c r="E23" s="13">
        <f>100/Table16[[#This Row],[PB]]</f>
        <v>5.2548607461902259</v>
      </c>
      <c r="F23" s="14">
        <f>(Table16[[#This Row],[PB]]-$D$2)*Table16[[#This Row],[M/Sec]]</f>
        <v>22.806095638465589</v>
      </c>
    </row>
    <row r="24" spans="1:6" ht="18.5" x14ac:dyDescent="0.4">
      <c r="A24" s="26">
        <v>9</v>
      </c>
      <c r="B24" s="26" t="s">
        <v>5</v>
      </c>
      <c r="C24" s="21" t="s">
        <v>68</v>
      </c>
      <c r="D24" s="26">
        <v>19.36</v>
      </c>
      <c r="E24" s="13">
        <f>100/Table16[[#This Row],[PB]]</f>
        <v>5.1652892561983474</v>
      </c>
      <c r="F24" s="14">
        <f>(Table16[[#This Row],[PB]]-$D$2)*Table16[[#This Row],[M/Sec]]</f>
        <v>24.121900826446282</v>
      </c>
    </row>
    <row r="25" spans="1:6" ht="18.5" x14ac:dyDescent="0.4">
      <c r="A25" s="26">
        <v>9</v>
      </c>
      <c r="B25" s="26" t="s">
        <v>4</v>
      </c>
      <c r="C25" s="21" t="s">
        <v>22</v>
      </c>
      <c r="D25" s="26">
        <v>19.63</v>
      </c>
      <c r="E25" s="13">
        <f>100/Table16[[#This Row],[PB]]</f>
        <v>5.0942435048395316</v>
      </c>
      <c r="F25" s="14">
        <f>(Table16[[#This Row],[PB]]-$D$2)*Table16[[#This Row],[M/Sec]]</f>
        <v>25.165562913907284</v>
      </c>
    </row>
    <row r="26" spans="1:6" ht="18.5" x14ac:dyDescent="0.4">
      <c r="A26" s="26">
        <v>9</v>
      </c>
      <c r="B26" s="26" t="s">
        <v>5</v>
      </c>
      <c r="C26" s="21" t="s">
        <v>69</v>
      </c>
      <c r="D26" s="26">
        <v>20.25</v>
      </c>
      <c r="E26" s="13">
        <f>100/Table16[[#This Row],[PB]]</f>
        <v>4.9382716049382713</v>
      </c>
      <c r="F26" s="14">
        <f>(Table16[[#This Row],[PB]]-$D$2)*Table16[[#This Row],[M/Sec]]</f>
        <v>27.456790123456791</v>
      </c>
    </row>
    <row r="27" spans="1:6" ht="18.5" x14ac:dyDescent="0.4">
      <c r="A27" s="26">
        <v>9</v>
      </c>
      <c r="B27" s="26" t="s">
        <v>5</v>
      </c>
      <c r="C27" s="21" t="s">
        <v>70</v>
      </c>
      <c r="D27" s="26">
        <v>20.309999999999999</v>
      </c>
      <c r="E27" s="13">
        <f>100/Table16[[#This Row],[PB]]</f>
        <v>4.9236829148202856</v>
      </c>
      <c r="F27" s="14">
        <f>(Table16[[#This Row],[PB]]-$D$2)*Table16[[#This Row],[M/Sec]]</f>
        <v>27.67109798129</v>
      </c>
    </row>
    <row r="28" spans="1:6" ht="18.5" x14ac:dyDescent="0.4">
      <c r="A28" s="26">
        <v>9</v>
      </c>
      <c r="B28" s="26" t="s">
        <v>4</v>
      </c>
      <c r="C28" s="21" t="s">
        <v>144</v>
      </c>
      <c r="D28" s="26">
        <v>20.34</v>
      </c>
      <c r="E28" s="13">
        <f>100/Table16[[#This Row],[PB]]</f>
        <v>4.9164208456243852</v>
      </c>
      <c r="F28" s="14">
        <f>(Table16[[#This Row],[PB]]-$D$2)*Table16[[#This Row],[M/Sec]]</f>
        <v>27.777777777777779</v>
      </c>
    </row>
    <row r="29" spans="1:6" ht="18.5" x14ac:dyDescent="0.4">
      <c r="A29" s="26">
        <v>9</v>
      </c>
      <c r="B29" s="26" t="s">
        <v>5</v>
      </c>
      <c r="C29" s="21" t="s">
        <v>194</v>
      </c>
      <c r="D29" s="26">
        <v>20.8</v>
      </c>
      <c r="E29" s="13">
        <f>100/Table16[[#This Row],[PB]]</f>
        <v>4.8076923076923075</v>
      </c>
      <c r="F29" s="14">
        <f>(Table16[[#This Row],[PB]]-$D$2)*Table16[[#This Row],[M/Sec]]</f>
        <v>29.375000000000004</v>
      </c>
    </row>
    <row r="30" spans="1:6" ht="18.5" x14ac:dyDescent="0.4">
      <c r="A30" s="26">
        <v>9</v>
      </c>
      <c r="B30" s="26" t="s">
        <v>4</v>
      </c>
      <c r="C30" s="21" t="s">
        <v>145</v>
      </c>
      <c r="D30" s="26">
        <v>20.87</v>
      </c>
      <c r="E30" s="13">
        <f>100/Table16[[#This Row],[PB]]</f>
        <v>4.7915668423574509</v>
      </c>
      <c r="F30" s="14">
        <f>(Table16[[#This Row],[PB]]-$D$2)*Table16[[#This Row],[M/Sec]]</f>
        <v>29.611883085769055</v>
      </c>
    </row>
    <row r="31" spans="1:6" ht="18.5" x14ac:dyDescent="0.4">
      <c r="A31" s="26">
        <v>9</v>
      </c>
      <c r="B31" s="26" t="s">
        <v>4</v>
      </c>
      <c r="C31" s="21" t="s">
        <v>146</v>
      </c>
      <c r="D31" s="26">
        <v>22</v>
      </c>
      <c r="E31" s="30">
        <f>100/Table16[[#This Row],[PB]]</f>
        <v>4.5454545454545459</v>
      </c>
      <c r="F31" s="31">
        <f>(Table16[[#This Row],[PB]]-$D$2)*Table16[[#This Row],[M/Sec]]</f>
        <v>33.227272727272734</v>
      </c>
    </row>
    <row r="32" spans="1:6" ht="18.5" x14ac:dyDescent="0.4">
      <c r="A32" s="27">
        <v>9</v>
      </c>
      <c r="B32" s="27" t="s">
        <v>5</v>
      </c>
      <c r="C32" s="28" t="s">
        <v>195</v>
      </c>
      <c r="D32" s="29">
        <v>26.54</v>
      </c>
      <c r="E32" s="30">
        <f>100/Table16[[#This Row],[PB]]</f>
        <v>3.7678975131876413</v>
      </c>
      <c r="F32" s="31">
        <f>(Table16[[#This Row],[PB]]-$D$2)*Table16[[#This Row],[M/Sec]]</f>
        <v>44.649585531273551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  <pageSetUpPr fitToPage="1"/>
  </sheetPr>
  <dimension ref="A1:G261"/>
  <sheetViews>
    <sheetView workbookViewId="0">
      <selection activeCell="C9" sqref="C9"/>
    </sheetView>
  </sheetViews>
  <sheetFormatPr defaultColWidth="10.3984375" defaultRowHeight="18.5" x14ac:dyDescent="0.45"/>
  <cols>
    <col min="1" max="1" width="10.5" style="2" bestFit="1" customWidth="1"/>
    <col min="2" max="2" width="14.69921875" style="2" bestFit="1" customWidth="1"/>
    <col min="3" max="3" width="28.5" style="1" bestFit="1" customWidth="1"/>
    <col min="4" max="4" width="9.19921875" style="18" bestFit="1" customWidth="1"/>
    <col min="5" max="5" width="13.59765625" style="2" bestFit="1" customWidth="1"/>
    <col min="6" max="6" width="17.09765625" style="2" bestFit="1" customWidth="1"/>
    <col min="8" max="16384" width="10.3984375" style="1"/>
  </cols>
  <sheetData>
    <row r="1" spans="1:7" x14ac:dyDescent="0.45">
      <c r="A1" s="2" t="s">
        <v>0</v>
      </c>
      <c r="B1" s="2" t="s">
        <v>1</v>
      </c>
      <c r="C1" s="1" t="s">
        <v>3</v>
      </c>
      <c r="D1" s="2" t="s">
        <v>2</v>
      </c>
      <c r="E1" s="3" t="s">
        <v>6</v>
      </c>
      <c r="F1" s="3" t="s">
        <v>7</v>
      </c>
      <c r="G1" s="1"/>
    </row>
    <row r="2" spans="1:7" x14ac:dyDescent="0.45">
      <c r="A2" s="26">
        <v>8</v>
      </c>
      <c r="B2" s="26" t="s">
        <v>4</v>
      </c>
      <c r="C2" s="21" t="s">
        <v>8</v>
      </c>
      <c r="D2" s="26">
        <v>16.329999999999998</v>
      </c>
      <c r="E2" s="16">
        <f>100/Table15[[#This Row],[PB]]</f>
        <v>6.1236987140232708</v>
      </c>
      <c r="F2" s="17">
        <f>(Table15[[#This Row],[PB]]-$D$2)*Table15[[#This Row],[M/Sec]]</f>
        <v>0</v>
      </c>
      <c r="G2" s="1"/>
    </row>
    <row r="3" spans="1:7" x14ac:dyDescent="0.45">
      <c r="A3" s="26">
        <v>8</v>
      </c>
      <c r="B3" s="26" t="s">
        <v>4</v>
      </c>
      <c r="C3" s="21" t="s">
        <v>126</v>
      </c>
      <c r="D3" s="26">
        <v>16.809999999999999</v>
      </c>
      <c r="E3" s="16">
        <f>100/Table15[[#This Row],[PB]]</f>
        <v>5.9488399762046402</v>
      </c>
      <c r="F3" s="17">
        <f>(Table15[[#This Row],[PB]]-$D$2)*Table15[[#This Row],[M/Sec]]</f>
        <v>2.8554431885782297</v>
      </c>
      <c r="G3" s="1"/>
    </row>
    <row r="4" spans="1:7" x14ac:dyDescent="0.45">
      <c r="A4" s="26">
        <v>8</v>
      </c>
      <c r="B4" s="26" t="s">
        <v>4</v>
      </c>
      <c r="C4" s="21" t="s">
        <v>9</v>
      </c>
      <c r="D4" s="26">
        <v>17.47</v>
      </c>
      <c r="E4" s="16">
        <f>100/Table15[[#This Row],[PB]]</f>
        <v>5.7240984544934177</v>
      </c>
      <c r="F4" s="17">
        <f>(Table15[[#This Row],[PB]]-$D$2)*Table15[[#This Row],[M/Sec]]</f>
        <v>6.5254722381224992</v>
      </c>
      <c r="G4" s="1"/>
    </row>
    <row r="5" spans="1:7" x14ac:dyDescent="0.45">
      <c r="A5" s="26">
        <v>8</v>
      </c>
      <c r="B5" s="26" t="s">
        <v>4</v>
      </c>
      <c r="C5" s="21" t="s">
        <v>127</v>
      </c>
      <c r="D5" s="26">
        <v>17.8</v>
      </c>
      <c r="E5" s="16">
        <f>100/Table15[[#This Row],[PB]]</f>
        <v>5.6179775280898872</v>
      </c>
      <c r="F5" s="17">
        <f>(Table15[[#This Row],[PB]]-$D$2)*Table15[[#This Row],[M/Sec]]</f>
        <v>8.2584269662921486</v>
      </c>
      <c r="G5" s="1"/>
    </row>
    <row r="6" spans="1:7" x14ac:dyDescent="0.45">
      <c r="A6" s="26">
        <v>8</v>
      </c>
      <c r="B6" s="26" t="s">
        <v>4</v>
      </c>
      <c r="C6" s="21" t="s">
        <v>128</v>
      </c>
      <c r="D6" s="26">
        <v>17.809999999999999</v>
      </c>
      <c r="E6" s="16">
        <f>100/Table15[[#This Row],[PB]]</f>
        <v>5.614823133071309</v>
      </c>
      <c r="F6" s="17">
        <f>(Table15[[#This Row],[PB]]-$D$2)*Table15[[#This Row],[M/Sec]]</f>
        <v>8.3099382369455395</v>
      </c>
      <c r="G6" s="1"/>
    </row>
    <row r="7" spans="1:7" x14ac:dyDescent="0.45">
      <c r="A7" s="26">
        <v>8</v>
      </c>
      <c r="B7" s="26" t="s">
        <v>4</v>
      </c>
      <c r="C7" s="21" t="s">
        <v>129</v>
      </c>
      <c r="D7" s="26">
        <v>18.02</v>
      </c>
      <c r="E7" s="16">
        <f>100/Table15[[#This Row],[PB]]</f>
        <v>5.5493895671476139</v>
      </c>
      <c r="F7" s="17">
        <f>(Table15[[#This Row],[PB]]-$D$2)*Table15[[#This Row],[M/Sec]]</f>
        <v>9.3784683684794743</v>
      </c>
      <c r="G7" s="1"/>
    </row>
    <row r="8" spans="1:7" x14ac:dyDescent="0.45">
      <c r="A8" s="26">
        <v>8</v>
      </c>
      <c r="B8" s="26" t="s">
        <v>4</v>
      </c>
      <c r="C8" s="21" t="s">
        <v>130</v>
      </c>
      <c r="D8" s="26">
        <v>18.16</v>
      </c>
      <c r="E8" s="16">
        <f>100/Table15[[#This Row],[PB]]</f>
        <v>5.5066079295154182</v>
      </c>
      <c r="F8" s="17">
        <f>(Table15[[#This Row],[PB]]-$D$2)*Table15[[#This Row],[M/Sec]]</f>
        <v>10.077092511013225</v>
      </c>
      <c r="G8" s="1"/>
    </row>
    <row r="9" spans="1:7" x14ac:dyDescent="0.45">
      <c r="A9" s="26">
        <v>8</v>
      </c>
      <c r="B9" s="26" t="s">
        <v>4</v>
      </c>
      <c r="C9" s="21" t="s">
        <v>131</v>
      </c>
      <c r="D9" s="26">
        <v>18.59</v>
      </c>
      <c r="E9" s="16">
        <f>100/Table15[[#This Row],[PB]]</f>
        <v>5.3792361484669176</v>
      </c>
      <c r="F9" s="17">
        <f>(Table15[[#This Row],[PB]]-$D$2)*Table15[[#This Row],[M/Sec]]</f>
        <v>12.157073695535242</v>
      </c>
      <c r="G9" s="1"/>
    </row>
    <row r="10" spans="1:7" x14ac:dyDescent="0.45">
      <c r="A10" s="26">
        <v>8</v>
      </c>
      <c r="B10" s="26" t="s">
        <v>4</v>
      </c>
      <c r="C10" s="21" t="s">
        <v>132</v>
      </c>
      <c r="D10" s="26">
        <v>18.72</v>
      </c>
      <c r="E10" s="16">
        <f>100/Table15[[#This Row],[PB]]</f>
        <v>5.3418803418803424</v>
      </c>
      <c r="F10" s="17">
        <f>(Table15[[#This Row],[PB]]-$D$2)*Table15[[#This Row],[M/Sec]]</f>
        <v>12.767094017094021</v>
      </c>
      <c r="G10" s="1"/>
    </row>
    <row r="11" spans="1:7" x14ac:dyDescent="0.45">
      <c r="A11" s="26">
        <v>8</v>
      </c>
      <c r="B11" s="26" t="s">
        <v>5</v>
      </c>
      <c r="C11" s="21" t="s">
        <v>191</v>
      </c>
      <c r="D11" s="26">
        <v>19.36</v>
      </c>
      <c r="E11" s="16">
        <f>100/Table15[[#This Row],[PB]]</f>
        <v>5.1652892561983474</v>
      </c>
      <c r="F11" s="17">
        <f>(Table15[[#This Row],[PB]]-$D$2)*Table15[[#This Row],[M/Sec]]</f>
        <v>15.650826446280998</v>
      </c>
      <c r="G11" s="1"/>
    </row>
    <row r="12" spans="1:7" x14ac:dyDescent="0.45">
      <c r="A12" s="26">
        <v>8</v>
      </c>
      <c r="B12" s="26" t="s">
        <v>4</v>
      </c>
      <c r="C12" s="21" t="s">
        <v>133</v>
      </c>
      <c r="D12" s="26">
        <v>19.510000000000002</v>
      </c>
      <c r="E12" s="16">
        <f>100/Table15[[#This Row],[PB]]</f>
        <v>5.1255766273705792</v>
      </c>
      <c r="F12" s="17">
        <f>(Table15[[#This Row],[PB]]-$D$2)*Table15[[#This Row],[M/Sec]]</f>
        <v>16.299333675038458</v>
      </c>
      <c r="G12" s="1"/>
    </row>
    <row r="13" spans="1:7" x14ac:dyDescent="0.45">
      <c r="A13" s="26">
        <v>8</v>
      </c>
      <c r="B13" s="26" t="s">
        <v>5</v>
      </c>
      <c r="C13" s="21" t="s">
        <v>192</v>
      </c>
      <c r="D13" s="26">
        <v>19.59</v>
      </c>
      <c r="E13" s="16">
        <f>100/Table15[[#This Row],[PB]]</f>
        <v>5.1046452271567127</v>
      </c>
      <c r="F13" s="17">
        <f>(Table15[[#This Row],[PB]]-$D$2)*Table15[[#This Row],[M/Sec]]</f>
        <v>16.64114344053089</v>
      </c>
      <c r="G13" s="1"/>
    </row>
    <row r="14" spans="1:7" x14ac:dyDescent="0.45">
      <c r="A14" s="26">
        <v>8</v>
      </c>
      <c r="B14" s="26" t="s">
        <v>5</v>
      </c>
      <c r="C14" s="21" t="s">
        <v>63</v>
      </c>
      <c r="D14" s="26">
        <v>19.7</v>
      </c>
      <c r="E14" s="16">
        <f>100/Table15[[#This Row],[PB]]</f>
        <v>5.0761421319796955</v>
      </c>
      <c r="F14" s="17">
        <f>(Table15[[#This Row],[PB]]-$D$2)*Table15[[#This Row],[M/Sec]]</f>
        <v>17.10659898477158</v>
      </c>
      <c r="G14" s="1"/>
    </row>
    <row r="15" spans="1:7" x14ac:dyDescent="0.45">
      <c r="A15" s="26">
        <v>8</v>
      </c>
      <c r="B15" s="26" t="s">
        <v>4</v>
      </c>
      <c r="C15" s="21" t="s">
        <v>11</v>
      </c>
      <c r="D15" s="26">
        <v>19.850000000000001</v>
      </c>
      <c r="E15" s="16">
        <f>100/Table15[[#This Row],[PB]]</f>
        <v>5.0377833753148611</v>
      </c>
      <c r="F15" s="17">
        <f>(Table15[[#This Row],[PB]]-$D$2)*Table15[[#This Row],[M/Sec]]</f>
        <v>17.732997481108328</v>
      </c>
      <c r="G15" s="1"/>
    </row>
    <row r="16" spans="1:7" x14ac:dyDescent="0.45">
      <c r="A16" s="26">
        <v>8</v>
      </c>
      <c r="B16" s="26" t="s">
        <v>4</v>
      </c>
      <c r="C16" s="21" t="s">
        <v>10</v>
      </c>
      <c r="D16" s="26">
        <v>20.16</v>
      </c>
      <c r="E16" s="16">
        <f>100/Table15[[#This Row],[PB]]</f>
        <v>4.9603174603174605</v>
      </c>
      <c r="F16" s="17">
        <f>(Table15[[#This Row],[PB]]-$D$2)*Table15[[#This Row],[M/Sec]]</f>
        <v>18.998015873015884</v>
      </c>
      <c r="G16" s="1"/>
    </row>
    <row r="17" spans="1:7" x14ac:dyDescent="0.45">
      <c r="A17" s="26">
        <v>8</v>
      </c>
      <c r="B17" s="26" t="s">
        <v>4</v>
      </c>
      <c r="C17" s="21" t="s">
        <v>134</v>
      </c>
      <c r="D17" s="26">
        <v>20.28</v>
      </c>
      <c r="E17" s="16">
        <f>100/Table15[[#This Row],[PB]]</f>
        <v>4.9309664694280073</v>
      </c>
      <c r="F17" s="17">
        <f>(Table15[[#This Row],[PB]]-$D$2)*Table15[[#This Row],[M/Sec]]</f>
        <v>19.477317554240642</v>
      </c>
      <c r="G17" s="1"/>
    </row>
    <row r="18" spans="1:7" x14ac:dyDescent="0.45">
      <c r="A18" s="26">
        <v>8</v>
      </c>
      <c r="B18" s="26" t="s">
        <v>4</v>
      </c>
      <c r="C18" s="21" t="s">
        <v>135</v>
      </c>
      <c r="D18" s="26">
        <v>20.66</v>
      </c>
      <c r="E18" s="16">
        <f>100/Table15[[#This Row],[PB]]</f>
        <v>4.8402710551790902</v>
      </c>
      <c r="F18" s="17">
        <f>(Table15[[#This Row],[PB]]-$D$2)*Table15[[#This Row],[M/Sec]]</f>
        <v>20.958373668925468</v>
      </c>
      <c r="G18" s="1"/>
    </row>
    <row r="19" spans="1:7" x14ac:dyDescent="0.45">
      <c r="A19" s="26">
        <v>8</v>
      </c>
      <c r="B19" s="26" t="s">
        <v>4</v>
      </c>
      <c r="C19" s="21" t="s">
        <v>12</v>
      </c>
      <c r="D19" s="26">
        <v>21.03</v>
      </c>
      <c r="E19" s="16">
        <f>100/Table15[[#This Row],[PB]]</f>
        <v>4.7551117451260101</v>
      </c>
      <c r="F19" s="17">
        <f>(Table15[[#This Row],[PB]]-$D$2)*Table15[[#This Row],[M/Sec]]</f>
        <v>22.34902520209226</v>
      </c>
      <c r="G19" s="1"/>
    </row>
    <row r="20" spans="1:7" x14ac:dyDescent="0.45">
      <c r="G20" s="1"/>
    </row>
    <row r="21" spans="1:7" x14ac:dyDescent="0.45">
      <c r="G21" s="1"/>
    </row>
    <row r="22" spans="1:7" x14ac:dyDescent="0.45">
      <c r="G22" s="1"/>
    </row>
    <row r="23" spans="1:7" x14ac:dyDescent="0.45">
      <c r="G23" s="1"/>
    </row>
    <row r="24" spans="1:7" x14ac:dyDescent="0.45">
      <c r="G24" s="1"/>
    </row>
    <row r="25" spans="1:7" x14ac:dyDescent="0.45">
      <c r="G25" s="1"/>
    </row>
    <row r="26" spans="1:7" x14ac:dyDescent="0.45">
      <c r="G26" s="1"/>
    </row>
    <row r="27" spans="1:7" x14ac:dyDescent="0.45">
      <c r="G27" s="1"/>
    </row>
    <row r="28" spans="1:7" x14ac:dyDescent="0.45">
      <c r="G28" s="1"/>
    </row>
    <row r="29" spans="1:7" x14ac:dyDescent="0.45">
      <c r="G29" s="1"/>
    </row>
    <row r="30" spans="1:7" x14ac:dyDescent="0.45">
      <c r="G30" s="1"/>
    </row>
    <row r="31" spans="1:7" x14ac:dyDescent="0.45">
      <c r="G31" s="1"/>
    </row>
    <row r="32" spans="1:7" x14ac:dyDescent="0.45">
      <c r="G32" s="1"/>
    </row>
    <row r="33" spans="7:7" x14ac:dyDescent="0.45">
      <c r="G33" s="1"/>
    </row>
    <row r="34" spans="7:7" x14ac:dyDescent="0.45">
      <c r="G34" s="1"/>
    </row>
    <row r="35" spans="7:7" x14ac:dyDescent="0.45">
      <c r="G35" s="1"/>
    </row>
    <row r="36" spans="7:7" x14ac:dyDescent="0.45">
      <c r="G36" s="1"/>
    </row>
    <row r="37" spans="7:7" x14ac:dyDescent="0.45">
      <c r="G37" s="1"/>
    </row>
    <row r="38" spans="7:7" x14ac:dyDescent="0.45">
      <c r="G38" s="1"/>
    </row>
    <row r="39" spans="7:7" x14ac:dyDescent="0.45">
      <c r="G39" s="1"/>
    </row>
    <row r="40" spans="7:7" x14ac:dyDescent="0.45">
      <c r="G40" s="1"/>
    </row>
    <row r="41" spans="7:7" x14ac:dyDescent="0.45">
      <c r="G41" s="1"/>
    </row>
    <row r="42" spans="7:7" x14ac:dyDescent="0.45">
      <c r="G42" s="1"/>
    </row>
    <row r="43" spans="7:7" x14ac:dyDescent="0.45">
      <c r="G43" s="1"/>
    </row>
    <row r="44" spans="7:7" x14ac:dyDescent="0.45">
      <c r="G44" s="1"/>
    </row>
    <row r="45" spans="7:7" x14ac:dyDescent="0.45">
      <c r="G45" s="1"/>
    </row>
    <row r="46" spans="7:7" x14ac:dyDescent="0.45">
      <c r="G46" s="1"/>
    </row>
    <row r="47" spans="7:7" x14ac:dyDescent="0.45">
      <c r="G47" s="1"/>
    </row>
    <row r="48" spans="7:7" x14ac:dyDescent="0.45">
      <c r="G48" s="1"/>
    </row>
    <row r="49" spans="7:7" x14ac:dyDescent="0.45">
      <c r="G49" s="1"/>
    </row>
    <row r="50" spans="7:7" x14ac:dyDescent="0.45">
      <c r="G50" s="1"/>
    </row>
    <row r="51" spans="7:7" x14ac:dyDescent="0.45">
      <c r="G51" s="1"/>
    </row>
    <row r="52" spans="7:7" x14ac:dyDescent="0.45">
      <c r="G52" s="1"/>
    </row>
    <row r="53" spans="7:7" x14ac:dyDescent="0.45">
      <c r="G53" s="1"/>
    </row>
    <row r="54" spans="7:7" x14ac:dyDescent="0.45">
      <c r="G54" s="1"/>
    </row>
    <row r="55" spans="7:7" x14ac:dyDescent="0.45">
      <c r="G55" s="1"/>
    </row>
    <row r="56" spans="7:7" x14ac:dyDescent="0.45">
      <c r="G56" s="1"/>
    </row>
    <row r="57" spans="7:7" x14ac:dyDescent="0.45">
      <c r="G57" s="1"/>
    </row>
    <row r="58" spans="7:7" x14ac:dyDescent="0.45">
      <c r="G58" s="1"/>
    </row>
    <row r="59" spans="7:7" x14ac:dyDescent="0.45">
      <c r="G59" s="1"/>
    </row>
    <row r="60" spans="7:7" x14ac:dyDescent="0.45">
      <c r="G60" s="1"/>
    </row>
    <row r="61" spans="7:7" x14ac:dyDescent="0.45">
      <c r="G61" s="1"/>
    </row>
    <row r="62" spans="7:7" x14ac:dyDescent="0.45">
      <c r="G62" s="1"/>
    </row>
    <row r="63" spans="7:7" x14ac:dyDescent="0.45">
      <c r="G63" s="1"/>
    </row>
    <row r="64" spans="7:7" x14ac:dyDescent="0.45">
      <c r="G64" s="1"/>
    </row>
    <row r="65" spans="7:7" x14ac:dyDescent="0.45">
      <c r="G65" s="1"/>
    </row>
    <row r="66" spans="7:7" x14ac:dyDescent="0.45">
      <c r="G66" s="1"/>
    </row>
    <row r="67" spans="7:7" x14ac:dyDescent="0.45">
      <c r="G67" s="1"/>
    </row>
    <row r="68" spans="7:7" x14ac:dyDescent="0.45">
      <c r="G68" s="1"/>
    </row>
    <row r="69" spans="7:7" x14ac:dyDescent="0.45">
      <c r="G69" s="1"/>
    </row>
    <row r="70" spans="7:7" x14ac:dyDescent="0.45">
      <c r="G70" s="1"/>
    </row>
    <row r="71" spans="7:7" x14ac:dyDescent="0.45">
      <c r="G71" s="1"/>
    </row>
    <row r="72" spans="7:7" x14ac:dyDescent="0.45">
      <c r="G72" s="1"/>
    </row>
    <row r="73" spans="7:7" x14ac:dyDescent="0.45">
      <c r="G73" s="1"/>
    </row>
    <row r="74" spans="7:7" x14ac:dyDescent="0.45">
      <c r="G74" s="1"/>
    </row>
    <row r="75" spans="7:7" x14ac:dyDescent="0.45">
      <c r="G75" s="1"/>
    </row>
    <row r="76" spans="7:7" x14ac:dyDescent="0.45">
      <c r="G76" s="1"/>
    </row>
    <row r="77" spans="7:7" x14ac:dyDescent="0.45">
      <c r="G77" s="1"/>
    </row>
    <row r="78" spans="7:7" x14ac:dyDescent="0.45">
      <c r="G78" s="1"/>
    </row>
    <row r="79" spans="7:7" x14ac:dyDescent="0.45">
      <c r="G79" s="1"/>
    </row>
    <row r="80" spans="7:7" x14ac:dyDescent="0.45">
      <c r="G80" s="1"/>
    </row>
    <row r="81" spans="7:7" x14ac:dyDescent="0.45">
      <c r="G81" s="1"/>
    </row>
    <row r="82" spans="7:7" x14ac:dyDescent="0.45">
      <c r="G82" s="1"/>
    </row>
    <row r="83" spans="7:7" x14ac:dyDescent="0.45">
      <c r="G83" s="1"/>
    </row>
    <row r="84" spans="7:7" x14ac:dyDescent="0.45">
      <c r="G84" s="1"/>
    </row>
    <row r="85" spans="7:7" x14ac:dyDescent="0.45">
      <c r="G85" s="1"/>
    </row>
    <row r="86" spans="7:7" x14ac:dyDescent="0.45">
      <c r="G86" s="1"/>
    </row>
    <row r="87" spans="7:7" x14ac:dyDescent="0.45">
      <c r="G87" s="1"/>
    </row>
    <row r="88" spans="7:7" x14ac:dyDescent="0.45">
      <c r="G88" s="1"/>
    </row>
    <row r="89" spans="7:7" x14ac:dyDescent="0.45">
      <c r="G89" s="1"/>
    </row>
    <row r="90" spans="7:7" x14ac:dyDescent="0.45">
      <c r="G90" s="1"/>
    </row>
    <row r="91" spans="7:7" x14ac:dyDescent="0.45">
      <c r="G91" s="1"/>
    </row>
    <row r="92" spans="7:7" x14ac:dyDescent="0.45">
      <c r="G92" s="1"/>
    </row>
    <row r="93" spans="7:7" x14ac:dyDescent="0.45">
      <c r="G93" s="1"/>
    </row>
    <row r="94" spans="7:7" x14ac:dyDescent="0.45">
      <c r="G94" s="1"/>
    </row>
    <row r="95" spans="7:7" x14ac:dyDescent="0.45">
      <c r="G95" s="1"/>
    </row>
    <row r="96" spans="7:7" x14ac:dyDescent="0.45">
      <c r="G96" s="1"/>
    </row>
    <row r="97" spans="7:7" x14ac:dyDescent="0.45">
      <c r="G97" s="1"/>
    </row>
    <row r="98" spans="7:7" x14ac:dyDescent="0.45">
      <c r="G98" s="1"/>
    </row>
    <row r="99" spans="7:7" x14ac:dyDescent="0.45">
      <c r="G99" s="1"/>
    </row>
    <row r="100" spans="7:7" x14ac:dyDescent="0.45">
      <c r="G100" s="1"/>
    </row>
    <row r="101" spans="7:7" x14ac:dyDescent="0.45">
      <c r="G101" s="1"/>
    </row>
    <row r="102" spans="7:7" x14ac:dyDescent="0.45">
      <c r="G102" s="1"/>
    </row>
    <row r="103" spans="7:7" x14ac:dyDescent="0.45">
      <c r="G103" s="1"/>
    </row>
    <row r="104" spans="7:7" x14ac:dyDescent="0.45">
      <c r="G104" s="1"/>
    </row>
    <row r="105" spans="7:7" x14ac:dyDescent="0.45">
      <c r="G105" s="1"/>
    </row>
    <row r="106" spans="7:7" x14ac:dyDescent="0.45">
      <c r="G106" s="1"/>
    </row>
    <row r="107" spans="7:7" x14ac:dyDescent="0.45">
      <c r="G107" s="1"/>
    </row>
    <row r="108" spans="7:7" x14ac:dyDescent="0.45">
      <c r="G108" s="1"/>
    </row>
    <row r="109" spans="7:7" x14ac:dyDescent="0.45">
      <c r="G109" s="1"/>
    </row>
    <row r="110" spans="7:7" x14ac:dyDescent="0.45">
      <c r="G110" s="1"/>
    </row>
    <row r="111" spans="7:7" x14ac:dyDescent="0.45">
      <c r="G111" s="1"/>
    </row>
    <row r="112" spans="7:7" x14ac:dyDescent="0.45">
      <c r="G112" s="1"/>
    </row>
    <row r="113" spans="7:7" x14ac:dyDescent="0.45">
      <c r="G113" s="1"/>
    </row>
    <row r="114" spans="7:7" x14ac:dyDescent="0.45">
      <c r="G114" s="1"/>
    </row>
    <row r="115" spans="7:7" x14ac:dyDescent="0.45">
      <c r="G115" s="1"/>
    </row>
    <row r="116" spans="7:7" x14ac:dyDescent="0.45">
      <c r="G116" s="1"/>
    </row>
    <row r="117" spans="7:7" x14ac:dyDescent="0.45">
      <c r="G117" s="1"/>
    </row>
    <row r="118" spans="7:7" x14ac:dyDescent="0.45">
      <c r="G118" s="1"/>
    </row>
    <row r="119" spans="7:7" x14ac:dyDescent="0.45">
      <c r="G119" s="1"/>
    </row>
    <row r="120" spans="7:7" x14ac:dyDescent="0.45">
      <c r="G120" s="1"/>
    </row>
    <row r="121" spans="7:7" x14ac:dyDescent="0.45">
      <c r="G121" s="1"/>
    </row>
    <row r="122" spans="7:7" x14ac:dyDescent="0.45">
      <c r="G122" s="1"/>
    </row>
    <row r="123" spans="7:7" x14ac:dyDescent="0.45">
      <c r="G123" s="1"/>
    </row>
    <row r="124" spans="7:7" x14ac:dyDescent="0.45">
      <c r="G124" s="1"/>
    </row>
    <row r="125" spans="7:7" x14ac:dyDescent="0.45">
      <c r="G125" s="1"/>
    </row>
    <row r="126" spans="7:7" x14ac:dyDescent="0.45">
      <c r="G126" s="1"/>
    </row>
    <row r="127" spans="7:7" x14ac:dyDescent="0.45">
      <c r="G127" s="1"/>
    </row>
    <row r="128" spans="7:7" x14ac:dyDescent="0.45">
      <c r="G128" s="1"/>
    </row>
    <row r="129" spans="7:7" x14ac:dyDescent="0.45">
      <c r="G129" s="1"/>
    </row>
    <row r="130" spans="7:7" x14ac:dyDescent="0.45">
      <c r="G130" s="1"/>
    </row>
    <row r="131" spans="7:7" x14ac:dyDescent="0.45">
      <c r="G131" s="1"/>
    </row>
    <row r="132" spans="7:7" x14ac:dyDescent="0.45">
      <c r="G132" s="1"/>
    </row>
    <row r="133" spans="7:7" x14ac:dyDescent="0.45">
      <c r="G133" s="1"/>
    </row>
    <row r="134" spans="7:7" x14ac:dyDescent="0.45">
      <c r="G134" s="1"/>
    </row>
    <row r="135" spans="7:7" x14ac:dyDescent="0.45">
      <c r="G135" s="1"/>
    </row>
    <row r="136" spans="7:7" x14ac:dyDescent="0.45">
      <c r="G136" s="1"/>
    </row>
    <row r="137" spans="7:7" x14ac:dyDescent="0.45">
      <c r="G137" s="1"/>
    </row>
    <row r="138" spans="7:7" x14ac:dyDescent="0.45">
      <c r="G138" s="1"/>
    </row>
    <row r="139" spans="7:7" x14ac:dyDescent="0.45">
      <c r="G139" s="1"/>
    </row>
    <row r="140" spans="7:7" x14ac:dyDescent="0.45">
      <c r="G140" s="1"/>
    </row>
    <row r="141" spans="7:7" x14ac:dyDescent="0.45">
      <c r="G141" s="1"/>
    </row>
    <row r="142" spans="7:7" x14ac:dyDescent="0.45">
      <c r="G142" s="1"/>
    </row>
    <row r="143" spans="7:7" x14ac:dyDescent="0.45">
      <c r="G143" s="1"/>
    </row>
    <row r="144" spans="7:7" x14ac:dyDescent="0.45">
      <c r="G144" s="1"/>
    </row>
    <row r="145" spans="7:7" x14ac:dyDescent="0.45">
      <c r="G145" s="1"/>
    </row>
    <row r="146" spans="7:7" x14ac:dyDescent="0.45">
      <c r="G146" s="1"/>
    </row>
    <row r="147" spans="7:7" x14ac:dyDescent="0.45">
      <c r="G147" s="1"/>
    </row>
    <row r="148" spans="7:7" x14ac:dyDescent="0.45">
      <c r="G148" s="1"/>
    </row>
    <row r="149" spans="7:7" x14ac:dyDescent="0.45">
      <c r="G149" s="1"/>
    </row>
    <row r="150" spans="7:7" x14ac:dyDescent="0.45">
      <c r="G150" s="1"/>
    </row>
    <row r="151" spans="7:7" x14ac:dyDescent="0.45">
      <c r="G151" s="1"/>
    </row>
    <row r="152" spans="7:7" x14ac:dyDescent="0.45">
      <c r="G152" s="1"/>
    </row>
    <row r="153" spans="7:7" x14ac:dyDescent="0.45">
      <c r="G153" s="1"/>
    </row>
    <row r="154" spans="7:7" x14ac:dyDescent="0.45">
      <c r="G154" s="1"/>
    </row>
    <row r="155" spans="7:7" x14ac:dyDescent="0.45">
      <c r="G155" s="1"/>
    </row>
    <row r="156" spans="7:7" x14ac:dyDescent="0.45">
      <c r="G156" s="1"/>
    </row>
    <row r="157" spans="7:7" x14ac:dyDescent="0.45">
      <c r="G157" s="1"/>
    </row>
    <row r="158" spans="7:7" x14ac:dyDescent="0.45">
      <c r="G158" s="1"/>
    </row>
    <row r="159" spans="7:7" x14ac:dyDescent="0.45">
      <c r="G159" s="1"/>
    </row>
    <row r="160" spans="7:7" x14ac:dyDescent="0.45">
      <c r="G160" s="1"/>
    </row>
    <row r="161" spans="7:7" x14ac:dyDescent="0.45">
      <c r="G161" s="1"/>
    </row>
    <row r="162" spans="7:7" x14ac:dyDescent="0.45">
      <c r="G162" s="1"/>
    </row>
    <row r="163" spans="7:7" x14ac:dyDescent="0.45">
      <c r="G163" s="1"/>
    </row>
    <row r="164" spans="7:7" x14ac:dyDescent="0.45">
      <c r="G164" s="1"/>
    </row>
    <row r="165" spans="7:7" x14ac:dyDescent="0.45">
      <c r="G165" s="1"/>
    </row>
    <row r="166" spans="7:7" x14ac:dyDescent="0.45">
      <c r="G166" s="1"/>
    </row>
    <row r="167" spans="7:7" x14ac:dyDescent="0.45">
      <c r="G167" s="1"/>
    </row>
    <row r="168" spans="7:7" x14ac:dyDescent="0.45">
      <c r="G168" s="1"/>
    </row>
    <row r="169" spans="7:7" x14ac:dyDescent="0.45">
      <c r="G169" s="1"/>
    </row>
    <row r="170" spans="7:7" x14ac:dyDescent="0.45">
      <c r="G170" s="1"/>
    </row>
    <row r="171" spans="7:7" x14ac:dyDescent="0.45">
      <c r="G171" s="1"/>
    </row>
    <row r="172" spans="7:7" x14ac:dyDescent="0.45">
      <c r="G172" s="1"/>
    </row>
    <row r="173" spans="7:7" x14ac:dyDescent="0.45">
      <c r="G173" s="1"/>
    </row>
    <row r="174" spans="7:7" x14ac:dyDescent="0.45">
      <c r="G174" s="1"/>
    </row>
    <row r="175" spans="7:7" x14ac:dyDescent="0.45">
      <c r="G175" s="1"/>
    </row>
    <row r="176" spans="7:7" x14ac:dyDescent="0.45">
      <c r="G176" s="1"/>
    </row>
    <row r="177" spans="7:7" x14ac:dyDescent="0.45">
      <c r="G177" s="1"/>
    </row>
    <row r="178" spans="7:7" x14ac:dyDescent="0.45">
      <c r="G178" s="1"/>
    </row>
    <row r="179" spans="7:7" x14ac:dyDescent="0.45">
      <c r="G179" s="1"/>
    </row>
    <row r="180" spans="7:7" x14ac:dyDescent="0.45">
      <c r="G180" s="1"/>
    </row>
    <row r="181" spans="7:7" x14ac:dyDescent="0.45">
      <c r="G181" s="1"/>
    </row>
    <row r="182" spans="7:7" x14ac:dyDescent="0.45">
      <c r="G182" s="1"/>
    </row>
    <row r="183" spans="7:7" x14ac:dyDescent="0.45">
      <c r="G183" s="1"/>
    </row>
    <row r="184" spans="7:7" x14ac:dyDescent="0.45">
      <c r="G184" s="1"/>
    </row>
    <row r="185" spans="7:7" x14ac:dyDescent="0.45">
      <c r="G185" s="1"/>
    </row>
    <row r="186" spans="7:7" x14ac:dyDescent="0.45">
      <c r="G186" s="1"/>
    </row>
    <row r="187" spans="7:7" x14ac:dyDescent="0.45">
      <c r="G187" s="1"/>
    </row>
    <row r="188" spans="7:7" x14ac:dyDescent="0.45">
      <c r="G188" s="1"/>
    </row>
    <row r="189" spans="7:7" x14ac:dyDescent="0.45">
      <c r="G189" s="1"/>
    </row>
    <row r="190" spans="7:7" x14ac:dyDescent="0.45">
      <c r="G190" s="1"/>
    </row>
    <row r="191" spans="7:7" x14ac:dyDescent="0.45">
      <c r="G191" s="1"/>
    </row>
    <row r="192" spans="7:7" x14ac:dyDescent="0.45">
      <c r="G192" s="1"/>
    </row>
    <row r="193" spans="7:7" x14ac:dyDescent="0.45">
      <c r="G193" s="1"/>
    </row>
    <row r="194" spans="7:7" x14ac:dyDescent="0.45">
      <c r="G194" s="1"/>
    </row>
    <row r="195" spans="7:7" x14ac:dyDescent="0.45">
      <c r="G195" s="1"/>
    </row>
    <row r="196" spans="7:7" x14ac:dyDescent="0.45">
      <c r="G196" s="1"/>
    </row>
    <row r="197" spans="7:7" x14ac:dyDescent="0.45">
      <c r="G197" s="1"/>
    </row>
    <row r="198" spans="7:7" x14ac:dyDescent="0.45">
      <c r="G198" s="1"/>
    </row>
    <row r="199" spans="7:7" x14ac:dyDescent="0.45">
      <c r="G199" s="1"/>
    </row>
    <row r="200" spans="7:7" x14ac:dyDescent="0.45">
      <c r="G200" s="1"/>
    </row>
    <row r="201" spans="7:7" x14ac:dyDescent="0.45">
      <c r="G201" s="1"/>
    </row>
    <row r="202" spans="7:7" x14ac:dyDescent="0.45">
      <c r="G202" s="1"/>
    </row>
    <row r="203" spans="7:7" x14ac:dyDescent="0.45">
      <c r="G203" s="1"/>
    </row>
    <row r="204" spans="7:7" x14ac:dyDescent="0.45">
      <c r="G204" s="1"/>
    </row>
    <row r="205" spans="7:7" x14ac:dyDescent="0.45">
      <c r="G205" s="1"/>
    </row>
    <row r="206" spans="7:7" x14ac:dyDescent="0.45">
      <c r="G206" s="1"/>
    </row>
    <row r="207" spans="7:7" x14ac:dyDescent="0.45">
      <c r="G207" s="1"/>
    </row>
    <row r="208" spans="7:7" x14ac:dyDescent="0.45">
      <c r="G208" s="1"/>
    </row>
    <row r="209" spans="7:7" x14ac:dyDescent="0.45">
      <c r="G209" s="1"/>
    </row>
    <row r="210" spans="7:7" x14ac:dyDescent="0.45">
      <c r="G210" s="1"/>
    </row>
    <row r="211" spans="7:7" x14ac:dyDescent="0.45">
      <c r="G211" s="1"/>
    </row>
    <row r="212" spans="7:7" x14ac:dyDescent="0.45">
      <c r="G212" s="1"/>
    </row>
    <row r="213" spans="7:7" x14ac:dyDescent="0.45">
      <c r="G213" s="1"/>
    </row>
    <row r="214" spans="7:7" x14ac:dyDescent="0.45">
      <c r="G214" s="1"/>
    </row>
    <row r="215" spans="7:7" x14ac:dyDescent="0.45">
      <c r="G215" s="1"/>
    </row>
    <row r="216" spans="7:7" x14ac:dyDescent="0.45">
      <c r="G216" s="1"/>
    </row>
    <row r="217" spans="7:7" x14ac:dyDescent="0.45">
      <c r="G217" s="1"/>
    </row>
    <row r="218" spans="7:7" x14ac:dyDescent="0.45">
      <c r="G218" s="1"/>
    </row>
    <row r="219" spans="7:7" x14ac:dyDescent="0.45">
      <c r="G219" s="1"/>
    </row>
    <row r="220" spans="7:7" x14ac:dyDescent="0.45">
      <c r="G220" s="1"/>
    </row>
    <row r="221" spans="7:7" x14ac:dyDescent="0.45">
      <c r="G221" s="1"/>
    </row>
    <row r="222" spans="7:7" x14ac:dyDescent="0.45">
      <c r="G222" s="1"/>
    </row>
    <row r="223" spans="7:7" x14ac:dyDescent="0.45">
      <c r="G223" s="1"/>
    </row>
    <row r="224" spans="7:7" x14ac:dyDescent="0.45">
      <c r="G224" s="1"/>
    </row>
    <row r="225" spans="7:7" x14ac:dyDescent="0.45">
      <c r="G225" s="1"/>
    </row>
    <row r="226" spans="7:7" x14ac:dyDescent="0.45">
      <c r="G226" s="1"/>
    </row>
    <row r="227" spans="7:7" x14ac:dyDescent="0.45">
      <c r="G227" s="1"/>
    </row>
    <row r="228" spans="7:7" x14ac:dyDescent="0.45">
      <c r="G228" s="1"/>
    </row>
    <row r="229" spans="7:7" x14ac:dyDescent="0.45">
      <c r="G229" s="1"/>
    </row>
    <row r="230" spans="7:7" x14ac:dyDescent="0.45">
      <c r="G230" s="1"/>
    </row>
    <row r="231" spans="7:7" x14ac:dyDescent="0.45">
      <c r="G231" s="1"/>
    </row>
    <row r="232" spans="7:7" x14ac:dyDescent="0.45">
      <c r="G232" s="1"/>
    </row>
    <row r="233" spans="7:7" x14ac:dyDescent="0.45">
      <c r="G233" s="1"/>
    </row>
    <row r="234" spans="7:7" x14ac:dyDescent="0.45">
      <c r="G234" s="1"/>
    </row>
    <row r="235" spans="7:7" x14ac:dyDescent="0.45">
      <c r="G235" s="1"/>
    </row>
    <row r="236" spans="7:7" x14ac:dyDescent="0.45">
      <c r="G236" s="1"/>
    </row>
    <row r="237" spans="7:7" x14ac:dyDescent="0.45">
      <c r="G237" s="1"/>
    </row>
    <row r="238" spans="7:7" x14ac:dyDescent="0.45">
      <c r="G238" s="1"/>
    </row>
    <row r="239" spans="7:7" x14ac:dyDescent="0.45">
      <c r="G239" s="1"/>
    </row>
    <row r="240" spans="7:7" x14ac:dyDescent="0.45">
      <c r="G240" s="1"/>
    </row>
    <row r="241" spans="7:7" x14ac:dyDescent="0.45">
      <c r="G241" s="1"/>
    </row>
    <row r="242" spans="7:7" x14ac:dyDescent="0.45">
      <c r="G242" s="1"/>
    </row>
    <row r="243" spans="7:7" x14ac:dyDescent="0.45">
      <c r="G243" s="1"/>
    </row>
    <row r="244" spans="7:7" x14ac:dyDescent="0.45">
      <c r="G244" s="1"/>
    </row>
    <row r="245" spans="7:7" x14ac:dyDescent="0.45">
      <c r="G245" s="1"/>
    </row>
    <row r="246" spans="7:7" x14ac:dyDescent="0.45">
      <c r="G246" s="1"/>
    </row>
    <row r="247" spans="7:7" x14ac:dyDescent="0.45">
      <c r="G247" s="1"/>
    </row>
    <row r="248" spans="7:7" x14ac:dyDescent="0.45">
      <c r="G248" s="1"/>
    </row>
    <row r="249" spans="7:7" x14ac:dyDescent="0.45">
      <c r="G249" s="1"/>
    </row>
    <row r="250" spans="7:7" x14ac:dyDescent="0.45">
      <c r="G250" s="1"/>
    </row>
    <row r="251" spans="7:7" x14ac:dyDescent="0.45">
      <c r="G251" s="1"/>
    </row>
    <row r="252" spans="7:7" x14ac:dyDescent="0.45">
      <c r="G252" s="1"/>
    </row>
    <row r="253" spans="7:7" x14ac:dyDescent="0.45">
      <c r="G253" s="1"/>
    </row>
    <row r="254" spans="7:7" x14ac:dyDescent="0.45">
      <c r="G254" s="1"/>
    </row>
    <row r="255" spans="7:7" x14ac:dyDescent="0.45">
      <c r="G255" s="1"/>
    </row>
    <row r="256" spans="7:7" x14ac:dyDescent="0.45">
      <c r="G256" s="1"/>
    </row>
    <row r="257" spans="7:7" x14ac:dyDescent="0.45">
      <c r="G257" s="1"/>
    </row>
    <row r="258" spans="7:7" x14ac:dyDescent="0.45">
      <c r="G258" s="1"/>
    </row>
    <row r="259" spans="7:7" x14ac:dyDescent="0.45">
      <c r="G259" s="1"/>
    </row>
    <row r="260" spans="7:7" x14ac:dyDescent="0.45">
      <c r="G260" s="1"/>
    </row>
    <row r="261" spans="7:7" x14ac:dyDescent="0.45">
      <c r="G261" s="1"/>
    </row>
  </sheetData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  <pageSetUpPr fitToPage="1"/>
  </sheetPr>
  <dimension ref="A1:F21"/>
  <sheetViews>
    <sheetView tabSelected="1" zoomScaleNormal="100" workbookViewId="0">
      <selection activeCell="I20" sqref="I20"/>
    </sheetView>
  </sheetViews>
  <sheetFormatPr defaultColWidth="9.09765625" defaultRowHeight="17" x14ac:dyDescent="0.4"/>
  <cols>
    <col min="1" max="1" width="10.19921875" style="4" bestFit="1" customWidth="1"/>
    <col min="2" max="2" width="14.09765625" style="4" bestFit="1" customWidth="1"/>
    <col min="3" max="3" width="27.8984375" style="5" bestFit="1" customWidth="1"/>
    <col min="4" max="4" width="9" style="4" bestFit="1" customWidth="1"/>
    <col min="5" max="5" width="13.09765625" style="4" bestFit="1" customWidth="1"/>
    <col min="6" max="6" width="16.19921875" style="4" bestFit="1" customWidth="1"/>
    <col min="7" max="16384" width="9.09765625" style="5"/>
  </cols>
  <sheetData>
    <row r="1" spans="1:6" x14ac:dyDescent="0.4">
      <c r="A1" s="4" t="s">
        <v>0</v>
      </c>
      <c r="B1" s="4" t="s">
        <v>1</v>
      </c>
      <c r="C1" s="5" t="s">
        <v>3</v>
      </c>
      <c r="D1" s="4" t="s">
        <v>2</v>
      </c>
      <c r="E1" s="4" t="s">
        <v>6</v>
      </c>
      <c r="F1" s="4" t="s">
        <v>7</v>
      </c>
    </row>
    <row r="2" spans="1:6" ht="18.5" x14ac:dyDescent="0.4">
      <c r="A2" s="26">
        <v>7</v>
      </c>
      <c r="B2" s="26" t="s">
        <v>5</v>
      </c>
      <c r="C2" s="21" t="s">
        <v>180</v>
      </c>
      <c r="D2" s="26">
        <v>16.62</v>
      </c>
      <c r="E2" s="22">
        <f>100/Table14[[#This Row],[PB]]</f>
        <v>6.0168471720818291</v>
      </c>
      <c r="F2" s="23">
        <f>(Table14[[#This Row],[PB]]-$D$2)*Table14[[#This Row],[M/Sec]]</f>
        <v>0</v>
      </c>
    </row>
    <row r="3" spans="1:6" ht="18.5" x14ac:dyDescent="0.4">
      <c r="A3" s="26">
        <v>7</v>
      </c>
      <c r="B3" s="26" t="s">
        <v>5</v>
      </c>
      <c r="C3" s="21" t="s">
        <v>181</v>
      </c>
      <c r="D3" s="26">
        <v>19.75</v>
      </c>
      <c r="E3" s="22">
        <f>100/Table14[[#This Row],[PB]]</f>
        <v>5.0632911392405067</v>
      </c>
      <c r="F3" s="23">
        <f>(Table14[[#This Row],[PB]]-$D$2)*Table14[[#This Row],[M/Sec]]</f>
        <v>15.84810126582278</v>
      </c>
    </row>
    <row r="4" spans="1:6" ht="18.5" x14ac:dyDescent="0.4">
      <c r="A4" s="26">
        <v>7</v>
      </c>
      <c r="B4" s="26" t="s">
        <v>4</v>
      </c>
      <c r="C4" s="21" t="s">
        <v>117</v>
      </c>
      <c r="D4" s="26">
        <v>19.96</v>
      </c>
      <c r="E4" s="24">
        <f>100/Table14[[#This Row],[PB]]</f>
        <v>5.0100200400801604</v>
      </c>
      <c r="F4" s="23">
        <f>(Table14[[#This Row],[PB]]-$D$2)*Table14[[#This Row],[M/Sec]]</f>
        <v>16.733466933867735</v>
      </c>
    </row>
    <row r="5" spans="1:6" ht="18.5" x14ac:dyDescent="0.4">
      <c r="A5" s="26">
        <v>7</v>
      </c>
      <c r="B5" s="26" t="s">
        <v>4</v>
      </c>
      <c r="C5" s="21" t="s">
        <v>118</v>
      </c>
      <c r="D5" s="26">
        <v>20.149999999999999</v>
      </c>
      <c r="E5" s="22">
        <f>100/Table14[[#This Row],[PB]]</f>
        <v>4.9627791563275441</v>
      </c>
      <c r="F5" s="23">
        <f>(Table14[[#This Row],[PB]]-$D$2)*Table14[[#This Row],[M/Sec]]</f>
        <v>17.518610421836218</v>
      </c>
    </row>
    <row r="6" spans="1:6" ht="18.5" x14ac:dyDescent="0.4">
      <c r="A6" s="26">
        <v>7</v>
      </c>
      <c r="B6" s="26" t="s">
        <v>4</v>
      </c>
      <c r="C6" s="21" t="s">
        <v>119</v>
      </c>
      <c r="D6" s="26">
        <v>20.399999999999999</v>
      </c>
      <c r="E6" s="22">
        <f>100/Table14[[#This Row],[PB]]</f>
        <v>4.9019607843137258</v>
      </c>
      <c r="F6" s="23">
        <f>(Table14[[#This Row],[PB]]-$D$2)*Table14[[#This Row],[M/Sec]]</f>
        <v>18.529411764705873</v>
      </c>
    </row>
    <row r="7" spans="1:6" ht="18.5" x14ac:dyDescent="0.4">
      <c r="A7" s="26">
        <v>7</v>
      </c>
      <c r="B7" s="26" t="s">
        <v>4</v>
      </c>
      <c r="C7" s="21" t="s">
        <v>120</v>
      </c>
      <c r="D7" s="26">
        <v>20.41</v>
      </c>
      <c r="E7" s="22">
        <f>100/Table14[[#This Row],[PB]]</f>
        <v>4.8995590396864284</v>
      </c>
      <c r="F7" s="23">
        <f>(Table14[[#This Row],[PB]]-$D$2)*Table14[[#This Row],[M/Sec]]</f>
        <v>18.569328760411558</v>
      </c>
    </row>
    <row r="8" spans="1:6" ht="18.5" x14ac:dyDescent="0.4">
      <c r="A8" s="26">
        <v>7</v>
      </c>
      <c r="B8" s="26" t="s">
        <v>5</v>
      </c>
      <c r="C8" s="21" t="s">
        <v>182</v>
      </c>
      <c r="D8" s="26">
        <v>20.41</v>
      </c>
      <c r="E8" s="22">
        <f>100/Table14[[#This Row],[PB]]</f>
        <v>4.8995590396864284</v>
      </c>
      <c r="F8" s="23">
        <f>(Table14[[#This Row],[PB]]-$D$2)*Table14[[#This Row],[M/Sec]]</f>
        <v>18.569328760411558</v>
      </c>
    </row>
    <row r="9" spans="1:6" ht="18.5" x14ac:dyDescent="0.4">
      <c r="A9" s="26">
        <v>7</v>
      </c>
      <c r="B9" s="26" t="s">
        <v>4</v>
      </c>
      <c r="C9" s="21" t="s">
        <v>121</v>
      </c>
      <c r="D9" s="26">
        <v>21.12</v>
      </c>
      <c r="E9" s="22">
        <f>100/Table14[[#This Row],[PB]]</f>
        <v>4.7348484848484844</v>
      </c>
      <c r="F9" s="23">
        <f>(Table14[[#This Row],[PB]]-$D$2)*Table14[[#This Row],[M/Sec]]</f>
        <v>21.30681818181818</v>
      </c>
    </row>
    <row r="10" spans="1:6" ht="18.5" x14ac:dyDescent="0.4">
      <c r="A10" s="26">
        <v>7</v>
      </c>
      <c r="B10" s="26" t="s">
        <v>5</v>
      </c>
      <c r="C10" s="21" t="s">
        <v>183</v>
      </c>
      <c r="D10" s="26">
        <v>21.81</v>
      </c>
      <c r="E10" s="22">
        <f>100/Table14[[#This Row],[PB]]</f>
        <v>4.5850527281063735</v>
      </c>
      <c r="F10" s="23">
        <f>(Table14[[#This Row],[PB]]-$D$2)*Table14[[#This Row],[M/Sec]]</f>
        <v>23.796423658872069</v>
      </c>
    </row>
    <row r="11" spans="1:6" ht="18.5" x14ac:dyDescent="0.4">
      <c r="A11" s="26">
        <v>7</v>
      </c>
      <c r="B11" s="26" t="s">
        <v>5</v>
      </c>
      <c r="C11" s="21" t="s">
        <v>184</v>
      </c>
      <c r="D11" s="26">
        <v>22.06</v>
      </c>
      <c r="E11" s="22">
        <f>100/Table14[[#This Row],[PB]]</f>
        <v>4.5330915684496826</v>
      </c>
      <c r="F11" s="23">
        <f>(Table14[[#This Row],[PB]]-$D$2)*Table14[[#This Row],[M/Sec]]</f>
        <v>24.660018132366265</v>
      </c>
    </row>
    <row r="12" spans="1:6" ht="18.5" x14ac:dyDescent="0.4">
      <c r="A12" s="26">
        <v>7</v>
      </c>
      <c r="B12" s="26" t="s">
        <v>5</v>
      </c>
      <c r="C12" s="21" t="s">
        <v>185</v>
      </c>
      <c r="D12" s="26">
        <v>22.69</v>
      </c>
      <c r="E12" s="22">
        <f>100/Table14[[#This Row],[PB]]</f>
        <v>4.4072278536800349</v>
      </c>
      <c r="F12" s="23">
        <f>(Table14[[#This Row],[PB]]-$D$2)*Table14[[#This Row],[M/Sec]]</f>
        <v>26.751873071837814</v>
      </c>
    </row>
    <row r="13" spans="1:6" ht="18.5" x14ac:dyDescent="0.4">
      <c r="A13" s="26">
        <v>7</v>
      </c>
      <c r="B13" s="26" t="s">
        <v>5</v>
      </c>
      <c r="C13" s="21" t="s">
        <v>186</v>
      </c>
      <c r="D13" s="26">
        <v>22.88</v>
      </c>
      <c r="E13" s="22">
        <f>100/Table14[[#This Row],[PB]]</f>
        <v>4.3706293706293708</v>
      </c>
      <c r="F13" s="23">
        <f>(Table14[[#This Row],[PB]]-$D$2)*Table14[[#This Row],[M/Sec]]</f>
        <v>27.360139860139853</v>
      </c>
    </row>
    <row r="14" spans="1:6" ht="18.5" x14ac:dyDescent="0.4">
      <c r="A14" s="26">
        <v>7</v>
      </c>
      <c r="B14" s="26" t="s">
        <v>4</v>
      </c>
      <c r="C14" s="21" t="s">
        <v>122</v>
      </c>
      <c r="D14" s="26">
        <v>22.93</v>
      </c>
      <c r="E14" s="22">
        <f>100/Table14[[#This Row],[PB]]</f>
        <v>4.3610989969472307</v>
      </c>
      <c r="F14" s="23">
        <f>(Table14[[#This Row],[PB]]-$D$2)*Table14[[#This Row],[M/Sec]]</f>
        <v>27.518534670737019</v>
      </c>
    </row>
    <row r="15" spans="1:6" ht="18.5" x14ac:dyDescent="0.4">
      <c r="A15" s="26">
        <v>7</v>
      </c>
      <c r="B15" s="26" t="s">
        <v>4</v>
      </c>
      <c r="C15" s="21" t="s">
        <v>123</v>
      </c>
      <c r="D15" s="26">
        <v>23.89</v>
      </c>
      <c r="E15" s="22">
        <f>100/Table14[[#This Row],[PB]]</f>
        <v>4.1858518208455422</v>
      </c>
      <c r="F15" s="23">
        <f>(Table14[[#This Row],[PB]]-$D$2)*Table14[[#This Row],[M/Sec]]</f>
        <v>30.431142737547091</v>
      </c>
    </row>
    <row r="16" spans="1:6" ht="18.5" x14ac:dyDescent="0.4">
      <c r="A16" s="26">
        <v>7</v>
      </c>
      <c r="B16" s="26" t="s">
        <v>5</v>
      </c>
      <c r="C16" s="21" t="s">
        <v>187</v>
      </c>
      <c r="D16" s="26">
        <v>24.12</v>
      </c>
      <c r="E16" s="22">
        <f>100/Table14[[#This Row],[PB]]</f>
        <v>4.1459369817578775</v>
      </c>
      <c r="F16" s="25">
        <f>(Table14[[#This Row],[PB]]-$D$2)*Table14[[#This Row],[M/Sec]]</f>
        <v>31.094527363184081</v>
      </c>
    </row>
    <row r="17" spans="1:6" ht="18.5" x14ac:dyDescent="0.4">
      <c r="A17" s="26">
        <v>7</v>
      </c>
      <c r="B17" s="26" t="s">
        <v>5</v>
      </c>
      <c r="C17" s="21" t="s">
        <v>188</v>
      </c>
      <c r="D17" s="26">
        <v>25.37</v>
      </c>
      <c r="E17" s="22">
        <f>100/Table14[[#This Row],[PB]]</f>
        <v>3.9416633819471816</v>
      </c>
      <c r="F17" s="25">
        <f>(Table14[[#This Row],[PB]]-$D$2)*Table14[[#This Row],[M/Sec]]</f>
        <v>34.489554592037841</v>
      </c>
    </row>
    <row r="18" spans="1:6" ht="18.5" x14ac:dyDescent="0.4">
      <c r="A18" s="26">
        <v>7</v>
      </c>
      <c r="B18" s="26" t="s">
        <v>5</v>
      </c>
      <c r="C18" s="21" t="s">
        <v>189</v>
      </c>
      <c r="D18" s="26">
        <v>25.4</v>
      </c>
      <c r="E18" s="22">
        <f>100/Table14[[#This Row],[PB]]</f>
        <v>3.9370078740157481</v>
      </c>
      <c r="F18" s="25">
        <f>(Table14[[#This Row],[PB]]-$D$2)*Table14[[#This Row],[M/Sec]]</f>
        <v>34.56692913385826</v>
      </c>
    </row>
    <row r="19" spans="1:6" ht="18.5" x14ac:dyDescent="0.4">
      <c r="A19" s="26">
        <v>7</v>
      </c>
      <c r="B19" s="26" t="s">
        <v>4</v>
      </c>
      <c r="C19" s="21" t="s">
        <v>124</v>
      </c>
      <c r="D19" s="26">
        <v>26.08</v>
      </c>
      <c r="E19" s="22">
        <f>100/Table14[[#This Row],[PB]]</f>
        <v>3.834355828220859</v>
      </c>
      <c r="F19" s="25">
        <f>(Table14[[#This Row],[PB]]-$D$2)*Table14[[#This Row],[M/Sec]]</f>
        <v>36.273006134969314</v>
      </c>
    </row>
    <row r="20" spans="1:6" ht="18.5" x14ac:dyDescent="0.4">
      <c r="A20" s="26">
        <v>7</v>
      </c>
      <c r="B20" s="26" t="s">
        <v>4</v>
      </c>
      <c r="C20" s="21" t="s">
        <v>125</v>
      </c>
      <c r="D20" s="26">
        <v>31.8</v>
      </c>
      <c r="E20" s="22">
        <f>100/Table14[[#This Row],[PB]]</f>
        <v>3.1446540880503142</v>
      </c>
      <c r="F20" s="25">
        <f>(Table14[[#This Row],[PB]]-$D$2)*Table14[[#This Row],[M/Sec]]</f>
        <v>47.735849056603769</v>
      </c>
    </row>
    <row r="21" spans="1:6" ht="18.5" x14ac:dyDescent="0.4">
      <c r="A21" s="26">
        <v>7</v>
      </c>
      <c r="B21" s="26" t="s">
        <v>5</v>
      </c>
      <c r="C21" s="21" t="s">
        <v>190</v>
      </c>
      <c r="D21" s="26">
        <v>31.87</v>
      </c>
      <c r="E21" s="22">
        <f>100/Table14[[#This Row],[PB]]</f>
        <v>3.1377470975839348</v>
      </c>
      <c r="F21" s="25">
        <f>(Table14[[#This Row],[PB]]-$D$2)*Table14[[#This Row],[M/Sec]]</f>
        <v>47.850643238155008</v>
      </c>
    </row>
  </sheetData>
  <pageMargins left="0.7" right="0.7" top="0.75" bottom="0.75" header="0.3" footer="0.3"/>
  <pageSetup paperSize="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U14+</vt:lpstr>
      <vt:lpstr>U13</vt:lpstr>
      <vt:lpstr>U12</vt:lpstr>
      <vt:lpstr>U11</vt:lpstr>
      <vt:lpstr>U10</vt:lpstr>
      <vt:lpstr>U9</vt:lpstr>
      <vt:lpstr>U8</vt:lpstr>
      <vt:lpstr>U7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Wain</dc:creator>
  <cp:lastModifiedBy>Sean wain</cp:lastModifiedBy>
  <cp:lastPrinted>2023-03-02T01:33:40Z</cp:lastPrinted>
  <dcterms:created xsi:type="dcterms:W3CDTF">2018-02-27T04:44:22Z</dcterms:created>
  <dcterms:modified xsi:type="dcterms:W3CDTF">2024-02-26T23:06:38Z</dcterms:modified>
</cp:coreProperties>
</file>